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18195" windowHeight="11760" activeTab="1"/>
  </bookViews>
  <sheets>
    <sheet name="Biểu 04TH" sheetId="4" r:id="rId1"/>
    <sheet name="Bieu 04 VPS" sheetId="2" r:id="rId2"/>
    <sheet name="Sheet3" sheetId="3" r:id="rId3"/>
  </sheets>
  <externalReferences>
    <externalReference r:id="rId4"/>
    <externalReference r:id="rId5"/>
    <externalReference r:id="rId6"/>
  </externalReferences>
  <calcPr calcId="144525"/>
</workbook>
</file>

<file path=xl/calcChain.xml><?xml version="1.0" encoding="utf-8"?>
<calcChain xmlns="http://schemas.openxmlformats.org/spreadsheetml/2006/main">
  <c r="D351" i="2" l="1"/>
  <c r="E351" i="2" s="1"/>
  <c r="D350" i="2"/>
  <c r="E350" i="2" s="1"/>
  <c r="D348" i="2"/>
  <c r="E348" i="2" s="1"/>
  <c r="E347" i="2"/>
  <c r="D347" i="2"/>
  <c r="D346" i="2"/>
  <c r="E346" i="2" s="1"/>
  <c r="D345" i="2"/>
  <c r="E345" i="2" s="1"/>
  <c r="F345" i="2"/>
  <c r="D344" i="2"/>
  <c r="E344" i="2" s="1"/>
  <c r="F343" i="2"/>
  <c r="D343" i="2" s="1"/>
  <c r="E343" i="2" s="1"/>
  <c r="D342" i="2"/>
  <c r="E342" i="2" s="1"/>
  <c r="F341" i="2"/>
  <c r="D341" i="2" s="1"/>
  <c r="E341" i="2" s="1"/>
  <c r="D340" i="2"/>
  <c r="E340" i="2" s="1"/>
  <c r="D339" i="2"/>
  <c r="E339" i="2" s="1"/>
  <c r="F337" i="2"/>
  <c r="D336" i="2"/>
  <c r="E336" i="2" s="1"/>
  <c r="D335" i="2"/>
  <c r="E335" i="2" s="1"/>
  <c r="D334" i="2"/>
  <c r="E334" i="2" s="1"/>
  <c r="F333" i="2"/>
  <c r="D333" i="2"/>
  <c r="E333" i="2" s="1"/>
  <c r="D332" i="2"/>
  <c r="E332" i="2" s="1"/>
  <c r="D331" i="2"/>
  <c r="E331" i="2" s="1"/>
  <c r="D330" i="2"/>
  <c r="E330" i="2" s="1"/>
  <c r="D329" i="2"/>
  <c r="E329" i="2" s="1"/>
  <c r="F329" i="2"/>
  <c r="D328" i="2"/>
  <c r="E328" i="2" s="1"/>
  <c r="F327" i="2"/>
  <c r="D327" i="2" s="1"/>
  <c r="E327" i="2" s="1"/>
  <c r="D326" i="2"/>
  <c r="E326" i="2" s="1"/>
  <c r="F325" i="2"/>
  <c r="D324" i="2"/>
  <c r="E324" i="2" s="1"/>
  <c r="F323" i="2"/>
  <c r="D323" i="2"/>
  <c r="E323" i="2" s="1"/>
  <c r="D322" i="2"/>
  <c r="E322" i="2" s="1"/>
  <c r="F321" i="2"/>
  <c r="D321" i="2" s="1"/>
  <c r="E321" i="2"/>
  <c r="D318" i="2"/>
  <c r="E318" i="2" s="1"/>
  <c r="D317" i="2"/>
  <c r="E317" i="2" s="1"/>
  <c r="F316" i="2"/>
  <c r="D316" i="2" s="1"/>
  <c r="E316" i="2" s="1"/>
  <c r="F315" i="2"/>
  <c r="D315" i="2" s="1"/>
  <c r="E315" i="2" s="1"/>
  <c r="D314" i="2"/>
  <c r="E314" i="2" s="1"/>
  <c r="D313" i="2"/>
  <c r="E313" i="2" s="1"/>
  <c r="D312" i="2"/>
  <c r="E312" i="2" s="1"/>
  <c r="D311" i="2"/>
  <c r="E311" i="2" s="1"/>
  <c r="D310" i="2"/>
  <c r="E310" i="2" s="1"/>
  <c r="F308" i="2"/>
  <c r="D307" i="2"/>
  <c r="E307" i="2" s="1"/>
  <c r="D306" i="2"/>
  <c r="E306" i="2" s="1"/>
  <c r="D305" i="2"/>
  <c r="E305" i="2" s="1"/>
  <c r="D304" i="2"/>
  <c r="E304" i="2" s="1"/>
  <c r="E303" i="2"/>
  <c r="D303" i="2"/>
  <c r="F301" i="2"/>
  <c r="F300" i="2" s="1"/>
  <c r="D299" i="2"/>
  <c r="E299" i="2" s="1"/>
  <c r="D298" i="2"/>
  <c r="E298" i="2" s="1"/>
  <c r="F297" i="2"/>
  <c r="F296" i="2"/>
  <c r="D295" i="2"/>
  <c r="E295" i="2" s="1"/>
  <c r="D294" i="2"/>
  <c r="E294" i="2" s="1"/>
  <c r="D293" i="2"/>
  <c r="E293" i="2" s="1"/>
  <c r="F292" i="2"/>
  <c r="D292" i="2"/>
  <c r="E292" i="2" s="1"/>
  <c r="E291" i="2"/>
  <c r="D291" i="2"/>
  <c r="D290" i="2"/>
  <c r="E290" i="2" s="1"/>
  <c r="D289" i="2"/>
  <c r="E289" i="2" s="1"/>
  <c r="D287" i="2"/>
  <c r="E287" i="2" s="1"/>
  <c r="D286" i="2"/>
  <c r="E286" i="2" s="1"/>
  <c r="D285" i="2"/>
  <c r="E285" i="2" s="1"/>
  <c r="F284" i="2"/>
  <c r="D284" i="2" s="1"/>
  <c r="E284" i="2" s="1"/>
  <c r="D283" i="2"/>
  <c r="E283" i="2" s="1"/>
  <c r="D282" i="2"/>
  <c r="E282" i="2" s="1"/>
  <c r="E281" i="2"/>
  <c r="D281" i="2"/>
  <c r="F280" i="2"/>
  <c r="D280" i="2"/>
  <c r="E280" i="2" s="1"/>
  <c r="F279" i="2"/>
  <c r="D278" i="2"/>
  <c r="E278" i="2" s="1"/>
  <c r="F277" i="2"/>
  <c r="D277" i="2" s="1"/>
  <c r="E277" i="2" s="1"/>
  <c r="D276" i="2"/>
  <c r="E276" i="2" s="1"/>
  <c r="D275" i="2"/>
  <c r="E275" i="2" s="1"/>
  <c r="F274" i="2"/>
  <c r="D274" i="2"/>
  <c r="E274" i="2" s="1"/>
  <c r="D273" i="2"/>
  <c r="E273" i="2" s="1"/>
  <c r="F272" i="2"/>
  <c r="D272" i="2" s="1"/>
  <c r="E272" i="2" s="1"/>
  <c r="D271" i="2"/>
  <c r="E271" i="2" s="1"/>
  <c r="D270" i="2"/>
  <c r="E270" i="2" s="1"/>
  <c r="F269" i="2"/>
  <c r="D269" i="2" s="1"/>
  <c r="E269" i="2" s="1"/>
  <c r="D268" i="2"/>
  <c r="E268" i="2" s="1"/>
  <c r="D267" i="2"/>
  <c r="E267" i="2" s="1"/>
  <c r="D266" i="2"/>
  <c r="E266" i="2" s="1"/>
  <c r="D265" i="2"/>
  <c r="E265" i="2" s="1"/>
  <c r="F264" i="2"/>
  <c r="D264" i="2" s="1"/>
  <c r="E264" i="2" s="1"/>
  <c r="D263" i="2"/>
  <c r="E263" i="2" s="1"/>
  <c r="F262" i="2"/>
  <c r="D262" i="2" s="1"/>
  <c r="E262" i="2" s="1"/>
  <c r="D261" i="2"/>
  <c r="E261" i="2" s="1"/>
  <c r="D260" i="2"/>
  <c r="E260" i="2" s="1"/>
  <c r="D258" i="2"/>
  <c r="E258" i="2" s="1"/>
  <c r="D257" i="2"/>
  <c r="E257" i="2" s="1"/>
  <c r="D256" i="2"/>
  <c r="E256" i="2" s="1"/>
  <c r="F256" i="2"/>
  <c r="D255" i="2"/>
  <c r="E255" i="2" s="1"/>
  <c r="D254" i="2"/>
  <c r="E254" i="2" s="1"/>
  <c r="E253" i="2"/>
  <c r="D253" i="2"/>
  <c r="D252" i="2"/>
  <c r="E252" i="2" s="1"/>
  <c r="D251" i="2"/>
  <c r="E251" i="2" s="1"/>
  <c r="D250" i="2"/>
  <c r="E250" i="2" s="1"/>
  <c r="F249" i="2"/>
  <c r="D249" i="2" s="1"/>
  <c r="E249" i="2" s="1"/>
  <c r="D248" i="2"/>
  <c r="E248" i="2" s="1"/>
  <c r="F247" i="2"/>
  <c r="D247" i="2" s="1"/>
  <c r="E247" i="2" s="1"/>
  <c r="D246" i="2"/>
  <c r="E246" i="2" s="1"/>
  <c r="D244" i="2"/>
  <c r="E244" i="2" s="1"/>
  <c r="E243" i="2"/>
  <c r="D243" i="2"/>
  <c r="D242" i="2"/>
  <c r="E242" i="2" s="1"/>
  <c r="F241" i="2"/>
  <c r="D241" i="2" s="1"/>
  <c r="E241" i="2" s="1"/>
  <c r="E240" i="2"/>
  <c r="D240" i="2"/>
  <c r="D239" i="2"/>
  <c r="E239" i="2" s="1"/>
  <c r="D238" i="2"/>
  <c r="E238" i="2" s="1"/>
  <c r="D237" i="2"/>
  <c r="E237" i="2" s="1"/>
  <c r="D236" i="2"/>
  <c r="E236" i="2" s="1"/>
  <c r="F235" i="2"/>
  <c r="D234" i="2"/>
  <c r="E234" i="2" s="1"/>
  <c r="D233" i="2"/>
  <c r="E233" i="2" s="1"/>
  <c r="D232" i="2"/>
  <c r="E232" i="2" s="1"/>
  <c r="D231" i="2"/>
  <c r="E231" i="2" s="1"/>
  <c r="D230" i="2"/>
  <c r="E230" i="2" s="1"/>
  <c r="E229" i="2"/>
  <c r="D229" i="2"/>
  <c r="D228" i="2"/>
  <c r="E228" i="2" s="1"/>
  <c r="D227" i="2"/>
  <c r="E227" i="2" s="1"/>
  <c r="F226" i="2"/>
  <c r="D226" i="2" s="1"/>
  <c r="E226" i="2" s="1"/>
  <c r="D225" i="2"/>
  <c r="E225" i="2" s="1"/>
  <c r="D224" i="2"/>
  <c r="E224" i="2" s="1"/>
  <c r="D223" i="2"/>
  <c r="E223" i="2" s="1"/>
  <c r="D222" i="2"/>
  <c r="E222" i="2" s="1"/>
  <c r="D221" i="2"/>
  <c r="E221" i="2" s="1"/>
  <c r="D220" i="2"/>
  <c r="E220" i="2" s="1"/>
  <c r="F219" i="2"/>
  <c r="D218" i="2"/>
  <c r="E218" i="2" s="1"/>
  <c r="D217" i="2"/>
  <c r="E217" i="2" s="1"/>
  <c r="D216" i="2"/>
  <c r="E216" i="2" s="1"/>
  <c r="F215" i="2"/>
  <c r="D214" i="2"/>
  <c r="E213" i="2"/>
  <c r="D213" i="2"/>
  <c r="F211" i="2"/>
  <c r="D209" i="2"/>
  <c r="E209" i="2" s="1"/>
  <c r="D208" i="2"/>
  <c r="E208" i="2" s="1"/>
  <c r="D205" i="2"/>
  <c r="E205" i="2" s="1"/>
  <c r="F204" i="2"/>
  <c r="D204" i="2"/>
  <c r="E204" i="2" s="1"/>
  <c r="D203" i="2"/>
  <c r="E203" i="2" s="1"/>
  <c r="F202" i="2"/>
  <c r="D202" i="2" s="1"/>
  <c r="E202" i="2" s="1"/>
  <c r="D201" i="2"/>
  <c r="E201" i="2" s="1"/>
  <c r="D200" i="2"/>
  <c r="E200" i="2" s="1"/>
  <c r="D199" i="2"/>
  <c r="E199" i="2" s="1"/>
  <c r="D198" i="2"/>
  <c r="E198" i="2" s="1"/>
  <c r="F197" i="2"/>
  <c r="D197" i="2" s="1"/>
  <c r="E197" i="2" s="1"/>
  <c r="D196" i="2"/>
  <c r="F195" i="2"/>
  <c r="D194" i="2"/>
  <c r="F193" i="2"/>
  <c r="D191" i="2"/>
  <c r="E191" i="2" s="1"/>
  <c r="F189" i="2"/>
  <c r="D189" i="2" s="1"/>
  <c r="E189" i="2" s="1"/>
  <c r="D188" i="2"/>
  <c r="E188" i="2" s="1"/>
  <c r="D187" i="2"/>
  <c r="E187" i="2" s="1"/>
  <c r="E186" i="2"/>
  <c r="D186" i="2"/>
  <c r="D185" i="2"/>
  <c r="E185" i="2" s="1"/>
  <c r="D184" i="2"/>
  <c r="E184" i="2" s="1"/>
  <c r="F183" i="2"/>
  <c r="D183" i="2" s="1"/>
  <c r="E183" i="2"/>
  <c r="D182" i="2"/>
  <c r="E182" i="2" s="1"/>
  <c r="E181" i="2"/>
  <c r="D181" i="2"/>
  <c r="D180" i="2"/>
  <c r="E180" i="2" s="1"/>
  <c r="F178" i="2"/>
  <c r="D177" i="2"/>
  <c r="E177" i="2" s="1"/>
  <c r="D176" i="2"/>
  <c r="E176" i="2" s="1"/>
  <c r="D175" i="2"/>
  <c r="E175" i="2" s="1"/>
  <c r="E174" i="2"/>
  <c r="D174" i="2"/>
  <c r="D173" i="2"/>
  <c r="E173" i="2" s="1"/>
  <c r="F172" i="2"/>
  <c r="D172" i="2"/>
  <c r="E172" i="2" s="1"/>
  <c r="D171" i="2"/>
  <c r="E171" i="2" s="1"/>
  <c r="D170" i="2"/>
  <c r="E170" i="2" s="1"/>
  <c r="D169" i="2"/>
  <c r="E169" i="2" s="1"/>
  <c r="F169" i="2"/>
  <c r="D168" i="2"/>
  <c r="E168" i="2" s="1"/>
  <c r="D167" i="2"/>
  <c r="E167" i="2" s="1"/>
  <c r="D166" i="2"/>
  <c r="E166" i="2" s="1"/>
  <c r="D165" i="2"/>
  <c r="E165" i="2" s="1"/>
  <c r="E164" i="2"/>
  <c r="D164" i="2"/>
  <c r="F163" i="2"/>
  <c r="D163" i="2" s="1"/>
  <c r="E163" i="2" s="1"/>
  <c r="D162" i="2"/>
  <c r="E162" i="2" s="1"/>
  <c r="D161" i="2"/>
  <c r="E161" i="2" s="1"/>
  <c r="D160" i="2"/>
  <c r="E160" i="2" s="1"/>
  <c r="F159" i="2"/>
  <c r="D159" i="2" s="1"/>
  <c r="E159" i="2" s="1"/>
  <c r="D158" i="2"/>
  <c r="E158" i="2" s="1"/>
  <c r="D157" i="2"/>
  <c r="E157" i="2" s="1"/>
  <c r="D156" i="2"/>
  <c r="E156" i="2" s="1"/>
  <c r="D155" i="2"/>
  <c r="E155" i="2" s="1"/>
  <c r="D154" i="2"/>
  <c r="E154" i="2" s="1"/>
  <c r="F153" i="2"/>
  <c r="D152" i="2"/>
  <c r="E152" i="2" s="1"/>
  <c r="F151" i="2"/>
  <c r="D151" i="2"/>
  <c r="E151" i="2" s="1"/>
  <c r="D150" i="2"/>
  <c r="E150" i="2" s="1"/>
  <c r="D149" i="2"/>
  <c r="E149" i="2" s="1"/>
  <c r="E148" i="2"/>
  <c r="D148" i="2"/>
  <c r="D147" i="2"/>
  <c r="E147" i="2" s="1"/>
  <c r="D146" i="2"/>
  <c r="E146" i="2" s="1"/>
  <c r="F146" i="2"/>
  <c r="D145" i="2"/>
  <c r="E145" i="2" s="1"/>
  <c r="F144" i="2"/>
  <c r="D144" i="2" s="1"/>
  <c r="E144" i="2" s="1"/>
  <c r="E142" i="2"/>
  <c r="D142" i="2"/>
  <c r="D141" i="2"/>
  <c r="E141" i="2" s="1"/>
  <c r="F140" i="2"/>
  <c r="D140" i="2" s="1"/>
  <c r="E140" i="2" s="1"/>
  <c r="D139" i="2"/>
  <c r="E139" i="2" s="1"/>
  <c r="D138" i="2"/>
  <c r="E138" i="2" s="1"/>
  <c r="D137" i="2"/>
  <c r="E137" i="2" s="1"/>
  <c r="D136" i="2"/>
  <c r="E136" i="2" s="1"/>
  <c r="D135" i="2"/>
  <c r="E135" i="2" s="1"/>
  <c r="D134" i="2"/>
  <c r="E134" i="2" s="1"/>
  <c r="D133" i="2"/>
  <c r="E133" i="2" s="1"/>
  <c r="D132" i="2"/>
  <c r="E132" i="2" s="1"/>
  <c r="D131" i="2"/>
  <c r="E131" i="2" s="1"/>
  <c r="F130" i="2"/>
  <c r="D130" i="2" s="1"/>
  <c r="E130" i="2" s="1"/>
  <c r="D129" i="2"/>
  <c r="E129" i="2" s="1"/>
  <c r="F128" i="2"/>
  <c r="D128" i="2"/>
  <c r="E128" i="2" s="1"/>
  <c r="D127" i="2"/>
  <c r="E127" i="2" s="1"/>
  <c r="D126" i="2"/>
  <c r="E126" i="2" s="1"/>
  <c r="F125" i="2"/>
  <c r="D125" i="2" s="1"/>
  <c r="E125" i="2" s="1"/>
  <c r="D123" i="2"/>
  <c r="E123" i="2" s="1"/>
  <c r="D122" i="2"/>
  <c r="E122" i="2" s="1"/>
  <c r="D121" i="2"/>
  <c r="E121" i="2" s="1"/>
  <c r="D120" i="2"/>
  <c r="E120" i="2" s="1"/>
  <c r="D119" i="2"/>
  <c r="E119" i="2" s="1"/>
  <c r="D118" i="2"/>
  <c r="E118" i="2" s="1"/>
  <c r="D117" i="2"/>
  <c r="E117" i="2" s="1"/>
  <c r="D116" i="2"/>
  <c r="E116" i="2" s="1"/>
  <c r="D115" i="2"/>
  <c r="E115" i="2" s="1"/>
  <c r="D114" i="2"/>
  <c r="E114" i="2" s="1"/>
  <c r="D113" i="2"/>
  <c r="E113" i="2" s="1"/>
  <c r="D112" i="2"/>
  <c r="E112" i="2"/>
  <c r="D111" i="2"/>
  <c r="E111" i="2" s="1"/>
  <c r="D109" i="2"/>
  <c r="E109" i="2" s="1"/>
  <c r="D108" i="2"/>
  <c r="E108" i="2" s="1"/>
  <c r="D107" i="2"/>
  <c r="E107" i="2" s="1"/>
  <c r="D106" i="2"/>
  <c r="E106" i="2" s="1"/>
  <c r="D105" i="2"/>
  <c r="E105" i="2" s="1"/>
  <c r="D103" i="2"/>
  <c r="E103" i="2" s="1"/>
  <c r="D102" i="2"/>
  <c r="E102" i="2" s="1"/>
  <c r="E101" i="2"/>
  <c r="D101" i="2"/>
  <c r="D100" i="2"/>
  <c r="E100" i="2" s="1"/>
  <c r="D99" i="2"/>
  <c r="E99" i="2" s="1"/>
  <c r="D96" i="2"/>
  <c r="E96" i="2" s="1"/>
  <c r="D95" i="2"/>
  <c r="E95" i="2" s="1"/>
  <c r="D94" i="2"/>
  <c r="E94" i="2" s="1"/>
  <c r="D93" i="2"/>
  <c r="E93" i="2" s="1"/>
  <c r="D91" i="2"/>
  <c r="E91" i="2" s="1"/>
  <c r="D90" i="2"/>
  <c r="E90" i="2" s="1"/>
  <c r="D89" i="2"/>
  <c r="E89" i="2" s="1"/>
  <c r="D88" i="2"/>
  <c r="E88" i="2" s="1"/>
  <c r="D87" i="2"/>
  <c r="E87" i="2" s="1"/>
  <c r="D81" i="2"/>
  <c r="E81" i="2" s="1"/>
  <c r="D80" i="2"/>
  <c r="E80" i="2" s="1"/>
  <c r="D79" i="2"/>
  <c r="E79" i="2" s="1"/>
  <c r="D78" i="2"/>
  <c r="E78" i="2" s="1"/>
  <c r="D77" i="2"/>
  <c r="E77" i="2" s="1"/>
  <c r="D76" i="2"/>
  <c r="E76" i="2" s="1"/>
  <c r="D75" i="2"/>
  <c r="E75" i="2" s="1"/>
  <c r="D74" i="2"/>
  <c r="E74" i="2" s="1"/>
  <c r="D72" i="2"/>
  <c r="E72" i="2" s="1"/>
  <c r="D71" i="2"/>
  <c r="E71" i="2" s="1"/>
  <c r="D70" i="2"/>
  <c r="E70" i="2" s="1"/>
  <c r="D69" i="2"/>
  <c r="E69" i="2" s="1"/>
  <c r="D68" i="2"/>
  <c r="E68" i="2" s="1"/>
  <c r="D67" i="2"/>
  <c r="E67" i="2" s="1"/>
  <c r="D66" i="2"/>
  <c r="E66" i="2" s="1"/>
  <c r="D64" i="2"/>
  <c r="E64" i="2" s="1"/>
  <c r="D63" i="2"/>
  <c r="E63" i="2" s="1"/>
  <c r="D62" i="2"/>
  <c r="E62" i="2" s="1"/>
  <c r="D61" i="2"/>
  <c r="E61" i="2" s="1"/>
  <c r="D60" i="2"/>
  <c r="E60" i="2" s="1"/>
  <c r="D59" i="2"/>
  <c r="E59" i="2" s="1"/>
  <c r="D58" i="2"/>
  <c r="E58" i="2" s="1"/>
  <c r="E57" i="2"/>
  <c r="D57" i="2"/>
  <c r="D56" i="2"/>
  <c r="E56" i="2" s="1"/>
  <c r="D55" i="2"/>
  <c r="E55" i="2" s="1"/>
  <c r="D54" i="2"/>
  <c r="E54" i="2" s="1"/>
  <c r="D53" i="2"/>
  <c r="E53" i="2" s="1"/>
  <c r="D52" i="2"/>
  <c r="E52" i="2" s="1"/>
  <c r="D51" i="2"/>
  <c r="E51" i="2" s="1"/>
  <c r="D50" i="2"/>
  <c r="E50" i="2" s="1"/>
  <c r="D49" i="2"/>
  <c r="E49" i="2" s="1"/>
  <c r="D48" i="2"/>
  <c r="E48" i="2" s="1"/>
  <c r="D47" i="2"/>
  <c r="E47" i="2" s="1"/>
  <c r="D42" i="2"/>
  <c r="E42" i="2" s="1"/>
  <c r="F41" i="2"/>
  <c r="D41" i="2" s="1"/>
  <c r="E41" i="2" s="1"/>
  <c r="F40" i="2"/>
  <c r="D40" i="2" s="1"/>
  <c r="E40" i="2" s="1"/>
  <c r="F38" i="2"/>
  <c r="D38" i="2" s="1"/>
  <c r="E38" i="2" s="1"/>
  <c r="F37" i="2"/>
  <c r="F34" i="2"/>
  <c r="D34" i="2" s="1"/>
  <c r="E34" i="2" s="1"/>
  <c r="F33" i="2"/>
  <c r="F32" i="2"/>
  <c r="D31" i="2"/>
  <c r="E31" i="2" s="1"/>
  <c r="F28" i="2"/>
  <c r="D28" i="2" s="1"/>
  <c r="E28" i="2" s="1"/>
  <c r="F26" i="2"/>
  <c r="D25" i="2"/>
  <c r="E25" i="2" s="1"/>
  <c r="F24" i="2"/>
  <c r="D24" i="2"/>
  <c r="F22" i="2"/>
  <c r="D22" i="2"/>
  <c r="E22" i="2" s="1"/>
  <c r="D21" i="2"/>
  <c r="E21" i="2" s="1"/>
  <c r="D20" i="2"/>
  <c r="F19" i="2"/>
  <c r="D18" i="2"/>
  <c r="E18" i="2" s="1"/>
  <c r="D17" i="2"/>
  <c r="E17" i="2" s="1"/>
  <c r="F16" i="2"/>
  <c r="F15" i="2" s="1"/>
  <c r="F23" i="2" l="1"/>
  <c r="D26" i="2"/>
  <c r="E26" i="2" s="1"/>
  <c r="E23" i="2" s="1"/>
  <c r="D46" i="2"/>
  <c r="E46" i="2" s="1"/>
  <c r="D297" i="2"/>
  <c r="E24" i="2"/>
  <c r="D16" i="2"/>
  <c r="D15" i="2" s="1"/>
  <c r="D32" i="2"/>
  <c r="E32" i="2" s="1"/>
  <c r="F30" i="2"/>
  <c r="D30" i="2" s="1"/>
  <c r="E30" i="2" s="1"/>
  <c r="D195" i="2"/>
  <c r="E195" i="2" s="1"/>
  <c r="D19" i="2"/>
  <c r="D33" i="2"/>
  <c r="E33" i="2" s="1"/>
  <c r="D86" i="2"/>
  <c r="E86" i="2" s="1"/>
  <c r="D92" i="2"/>
  <c r="E92" i="2" s="1"/>
  <c r="D153" i="2"/>
  <c r="E153" i="2" s="1"/>
  <c r="D178" i="2"/>
  <c r="E178" i="2" s="1"/>
  <c r="D211" i="2"/>
  <c r="E211" i="2" s="1"/>
  <c r="D235" i="2"/>
  <c r="E235" i="2" s="1"/>
  <c r="D245" i="2"/>
  <c r="E245" i="2" s="1"/>
  <c r="D215" i="2"/>
  <c r="E215" i="2" s="1"/>
  <c r="D219" i="2"/>
  <c r="E219" i="2" s="1"/>
  <c r="D308" i="2"/>
  <c r="E308" i="2" s="1"/>
  <c r="F14" i="2"/>
  <c r="E16" i="2"/>
  <c r="D302" i="2"/>
  <c r="E302" i="2" s="1"/>
  <c r="E20" i="2"/>
  <c r="E19" i="2" s="1"/>
  <c r="F36" i="2"/>
  <c r="D37" i="2"/>
  <c r="E37" i="2" s="1"/>
  <c r="D110" i="2"/>
  <c r="E110" i="2" s="1"/>
  <c r="D337" i="2"/>
  <c r="E337" i="2" s="1"/>
  <c r="F27" i="2"/>
  <c r="D27" i="2" s="1"/>
  <c r="E27" i="2" s="1"/>
  <c r="D193" i="2"/>
  <c r="F192" i="2"/>
  <c r="D192" i="2" s="1"/>
  <c r="E192" i="2" s="1"/>
  <c r="D207" i="2"/>
  <c r="E207" i="2" s="1"/>
  <c r="F39" i="2"/>
  <c r="D39" i="2" s="1"/>
  <c r="E39" i="2" s="1"/>
  <c r="D65" i="2"/>
  <c r="E65" i="2" s="1"/>
  <c r="D97" i="2"/>
  <c r="E97" i="2" s="1"/>
  <c r="D104" i="2"/>
  <c r="E104" i="2" s="1"/>
  <c r="F124" i="2"/>
  <c r="F259" i="2"/>
  <c r="D259" i="2" s="1"/>
  <c r="E259" i="2" s="1"/>
  <c r="D279" i="2"/>
  <c r="E279" i="2" s="1"/>
  <c r="D288" i="2"/>
  <c r="E288" i="2" s="1"/>
  <c r="F320" i="2"/>
  <c r="D320" i="2" s="1"/>
  <c r="E320" i="2" s="1"/>
  <c r="F210" i="2"/>
  <c r="D325" i="2"/>
  <c r="E325" i="2" s="1"/>
  <c r="D351" i="4"/>
  <c r="E351" i="4" s="1"/>
  <c r="I350" i="4"/>
  <c r="D350" i="4" s="1"/>
  <c r="E350" i="4" s="1"/>
  <c r="H350" i="4"/>
  <c r="F337" i="4"/>
  <c r="D322" i="4"/>
  <c r="E322" i="4" s="1"/>
  <c r="D324" i="4"/>
  <c r="E324" i="4" s="1"/>
  <c r="D326" i="4"/>
  <c r="E326" i="4" s="1"/>
  <c r="F321" i="4"/>
  <c r="D321" i="4" s="1"/>
  <c r="E321" i="4" s="1"/>
  <c r="F323" i="4"/>
  <c r="D323" i="4" s="1"/>
  <c r="E323" i="4" s="1"/>
  <c r="F325" i="4"/>
  <c r="D325" i="4" s="1"/>
  <c r="E325" i="4" s="1"/>
  <c r="F345" i="4"/>
  <c r="D348" i="4"/>
  <c r="E348" i="4" s="1"/>
  <c r="D347" i="4"/>
  <c r="E347" i="4" s="1"/>
  <c r="D346" i="4"/>
  <c r="E346" i="4" s="1"/>
  <c r="I345" i="4"/>
  <c r="H345" i="4"/>
  <c r="D344" i="4"/>
  <c r="E344" i="4" s="1"/>
  <c r="I343" i="4"/>
  <c r="F343" i="4"/>
  <c r="D342" i="4"/>
  <c r="E342" i="4" s="1"/>
  <c r="F341" i="4"/>
  <c r="D340" i="4"/>
  <c r="E340" i="4" s="1"/>
  <c r="D339" i="4"/>
  <c r="E339" i="4" s="1"/>
  <c r="D336" i="4"/>
  <c r="E336" i="4" s="1"/>
  <c r="D335" i="4"/>
  <c r="E335" i="4" s="1"/>
  <c r="D334" i="4"/>
  <c r="E334" i="4" s="1"/>
  <c r="G333" i="4"/>
  <c r="F333" i="4"/>
  <c r="D332" i="4"/>
  <c r="E332" i="4" s="1"/>
  <c r="D331" i="4"/>
  <c r="E331" i="4" s="1"/>
  <c r="D330" i="4"/>
  <c r="E330" i="4" s="1"/>
  <c r="I329" i="4"/>
  <c r="H329" i="4"/>
  <c r="G329" i="4"/>
  <c r="F329" i="4"/>
  <c r="D328" i="4"/>
  <c r="E328" i="4" s="1"/>
  <c r="F327" i="4"/>
  <c r="D327" i="4" s="1"/>
  <c r="E327" i="4" s="1"/>
  <c r="I215" i="4"/>
  <c r="I254" i="4"/>
  <c r="I56" i="4"/>
  <c r="H245" i="4"/>
  <c r="H249" i="4"/>
  <c r="H241" i="4"/>
  <c r="H235" i="4"/>
  <c r="H211" i="4"/>
  <c r="H215" i="4"/>
  <c r="H219" i="4"/>
  <c r="D209" i="4"/>
  <c r="E209" i="4" s="1"/>
  <c r="I208" i="4"/>
  <c r="I207" i="4" s="1"/>
  <c r="H208" i="4"/>
  <c r="G140" i="4"/>
  <c r="J140" i="4" s="1"/>
  <c r="D142" i="4"/>
  <c r="E142" i="4" s="1"/>
  <c r="F193" i="4"/>
  <c r="F192" i="4" s="1"/>
  <c r="F204" i="4"/>
  <c r="D271" i="4"/>
  <c r="E271" i="4" s="1"/>
  <c r="D273" i="4"/>
  <c r="E273" i="4" s="1"/>
  <c r="F272" i="4"/>
  <c r="D272" i="4" s="1"/>
  <c r="E272" i="4" s="1"/>
  <c r="D265" i="4"/>
  <c r="E265" i="4" s="1"/>
  <c r="D266" i="4"/>
  <c r="E266" i="4" s="1"/>
  <c r="F264" i="4"/>
  <c r="D264" i="4" s="1"/>
  <c r="E264" i="4" s="1"/>
  <c r="F297" i="4"/>
  <c r="F296" i="4" s="1"/>
  <c r="D185" i="4"/>
  <c r="E185" i="4" s="1"/>
  <c r="D186" i="4"/>
  <c r="E186" i="4" s="1"/>
  <c r="H40" i="4"/>
  <c r="F40" i="4"/>
  <c r="F38" i="4"/>
  <c r="G37" i="4"/>
  <c r="F37" i="4"/>
  <c r="F34" i="4"/>
  <c r="I33" i="4"/>
  <c r="H33" i="4"/>
  <c r="F33" i="4"/>
  <c r="F32" i="4"/>
  <c r="F28" i="4"/>
  <c r="D17" i="4"/>
  <c r="E17" i="4" s="1"/>
  <c r="H26" i="4"/>
  <c r="I25" i="4"/>
  <c r="H25" i="4"/>
  <c r="F26" i="4"/>
  <c r="F24" i="4"/>
  <c r="F29" i="2" l="1"/>
  <c r="D29" i="2" s="1"/>
  <c r="E29" i="2" s="1"/>
  <c r="D23" i="2"/>
  <c r="D14" i="2" s="1"/>
  <c r="E297" i="2"/>
  <c r="D296" i="2"/>
  <c r="E296" i="2" s="1"/>
  <c r="F320" i="4"/>
  <c r="D320" i="4" s="1"/>
  <c r="E320" i="4" s="1"/>
  <c r="D300" i="2"/>
  <c r="E300" i="2" s="1"/>
  <c r="D301" i="2"/>
  <c r="E301" i="2" s="1"/>
  <c r="D36" i="2"/>
  <c r="F35" i="2"/>
  <c r="D35" i="2" s="1"/>
  <c r="D210" i="2"/>
  <c r="E210" i="2" s="1"/>
  <c r="F206" i="2"/>
  <c r="J124" i="2"/>
  <c r="D124" i="2"/>
  <c r="E124" i="2" s="1"/>
  <c r="F44" i="2"/>
  <c r="D45" i="2"/>
  <c r="E45" i="2" s="1"/>
  <c r="E15" i="2"/>
  <c r="E14" i="2" s="1"/>
  <c r="D345" i="4"/>
  <c r="E345" i="4" s="1"/>
  <c r="D343" i="4"/>
  <c r="E343" i="4" s="1"/>
  <c r="D333" i="4"/>
  <c r="E333" i="4" s="1"/>
  <c r="D329" i="4"/>
  <c r="E329" i="4" s="1"/>
  <c r="D208" i="4"/>
  <c r="E208" i="4" s="1"/>
  <c r="H207" i="4"/>
  <c r="D207" i="4" s="1"/>
  <c r="E207" i="4" s="1"/>
  <c r="D318" i="4"/>
  <c r="E318" i="4" s="1"/>
  <c r="D317" i="4"/>
  <c r="E317" i="4" s="1"/>
  <c r="F316" i="4"/>
  <c r="D314" i="4"/>
  <c r="E314" i="4" s="1"/>
  <c r="I313" i="4"/>
  <c r="D313" i="4" s="1"/>
  <c r="E313" i="4" s="1"/>
  <c r="D312" i="4"/>
  <c r="E312" i="4" s="1"/>
  <c r="D311" i="4"/>
  <c r="E311" i="4" s="1"/>
  <c r="D310" i="4"/>
  <c r="E310" i="4" s="1"/>
  <c r="I308" i="4"/>
  <c r="H308" i="4"/>
  <c r="H301" i="4" s="1"/>
  <c r="H300" i="4" s="1"/>
  <c r="G308" i="4"/>
  <c r="G301" i="4" s="1"/>
  <c r="G300" i="4" s="1"/>
  <c r="F308" i="4"/>
  <c r="F301" i="4" s="1"/>
  <c r="D307" i="4"/>
  <c r="E307" i="4" s="1"/>
  <c r="I306" i="4"/>
  <c r="D305" i="4"/>
  <c r="E305" i="4" s="1"/>
  <c r="I304" i="4"/>
  <c r="D304" i="4" s="1"/>
  <c r="E304" i="4" s="1"/>
  <c r="D303" i="4"/>
  <c r="E303" i="4" s="1"/>
  <c r="I302" i="4"/>
  <c r="D302" i="4" s="1"/>
  <c r="E302" i="4" s="1"/>
  <c r="D299" i="4"/>
  <c r="E299" i="4" s="1"/>
  <c r="D298" i="4"/>
  <c r="D295" i="4"/>
  <c r="E295" i="4" s="1"/>
  <c r="D294" i="4"/>
  <c r="E294" i="4" s="1"/>
  <c r="D293" i="4"/>
  <c r="E293" i="4" s="1"/>
  <c r="F292" i="4"/>
  <c r="D291" i="4"/>
  <c r="E291" i="4" s="1"/>
  <c r="D290" i="4"/>
  <c r="E290" i="4" s="1"/>
  <c r="D289" i="4"/>
  <c r="E289" i="4" s="1"/>
  <c r="G288" i="4"/>
  <c r="D287" i="4"/>
  <c r="E287" i="4" s="1"/>
  <c r="D286" i="4"/>
  <c r="E286" i="4" s="1"/>
  <c r="D285" i="4"/>
  <c r="E285" i="4" s="1"/>
  <c r="F284" i="4"/>
  <c r="D284" i="4" s="1"/>
  <c r="E284" i="4" s="1"/>
  <c r="D283" i="4"/>
  <c r="E283" i="4" s="1"/>
  <c r="D282" i="4"/>
  <c r="E282" i="4" s="1"/>
  <c r="D281" i="4"/>
  <c r="E281" i="4" s="1"/>
  <c r="F280" i="4"/>
  <c r="D280" i="4" s="1"/>
  <c r="E280" i="4" s="1"/>
  <c r="D278" i="4"/>
  <c r="E278" i="4" s="1"/>
  <c r="G277" i="4"/>
  <c r="G259" i="4" s="1"/>
  <c r="F277" i="4"/>
  <c r="D276" i="4"/>
  <c r="E276" i="4" s="1"/>
  <c r="D275" i="4"/>
  <c r="E275" i="4" s="1"/>
  <c r="F274" i="4"/>
  <c r="D270" i="4"/>
  <c r="E270" i="4" s="1"/>
  <c r="G269" i="4"/>
  <c r="F269" i="4"/>
  <c r="D268" i="4"/>
  <c r="E268" i="4" s="1"/>
  <c r="D267" i="4"/>
  <c r="E267" i="4" s="1"/>
  <c r="D263" i="4"/>
  <c r="E263" i="4" s="1"/>
  <c r="F262" i="4"/>
  <c r="D262" i="4" s="1"/>
  <c r="E262" i="4" s="1"/>
  <c r="D261" i="4"/>
  <c r="E261" i="4" s="1"/>
  <c r="D260" i="4"/>
  <c r="E260" i="4" s="1"/>
  <c r="D258" i="4"/>
  <c r="E258" i="4" s="1"/>
  <c r="D257" i="4"/>
  <c r="E257" i="4" s="1"/>
  <c r="I256" i="4"/>
  <c r="H256" i="4"/>
  <c r="H210" i="4" s="1"/>
  <c r="H206" i="4" s="1"/>
  <c r="K206" i="4" s="1"/>
  <c r="G256" i="4"/>
  <c r="F256" i="4"/>
  <c r="D255" i="4"/>
  <c r="E255" i="4" s="1"/>
  <c r="D254" i="4"/>
  <c r="E254" i="4" s="1"/>
  <c r="D253" i="4"/>
  <c r="E253" i="4" s="1"/>
  <c r="D252" i="4"/>
  <c r="E252" i="4" s="1"/>
  <c r="D251" i="4"/>
  <c r="E251" i="4" s="1"/>
  <c r="D250" i="4"/>
  <c r="E250" i="4" s="1"/>
  <c r="I249" i="4"/>
  <c r="G249" i="4"/>
  <c r="F249" i="4"/>
  <c r="D248" i="4"/>
  <c r="E248" i="4" s="1"/>
  <c r="I247" i="4"/>
  <c r="F247" i="4"/>
  <c r="D246" i="4"/>
  <c r="E246" i="4" s="1"/>
  <c r="I245" i="4"/>
  <c r="D245" i="4" s="1"/>
  <c r="E245" i="4" s="1"/>
  <c r="D244" i="4"/>
  <c r="E244" i="4" s="1"/>
  <c r="D243" i="4"/>
  <c r="E243" i="4" s="1"/>
  <c r="D242" i="4"/>
  <c r="E242" i="4" s="1"/>
  <c r="I241" i="4"/>
  <c r="G241" i="4"/>
  <c r="F241" i="4"/>
  <c r="D240" i="4"/>
  <c r="E240" i="4" s="1"/>
  <c r="D239" i="4"/>
  <c r="E239" i="4" s="1"/>
  <c r="D238" i="4"/>
  <c r="E238" i="4" s="1"/>
  <c r="D237" i="4"/>
  <c r="E237" i="4" s="1"/>
  <c r="D236" i="4"/>
  <c r="E236" i="4" s="1"/>
  <c r="I235" i="4"/>
  <c r="G235" i="4"/>
  <c r="F235" i="4"/>
  <c r="D234" i="4"/>
  <c r="E234" i="4" s="1"/>
  <c r="D233" i="4"/>
  <c r="E233" i="4" s="1"/>
  <c r="D232" i="4"/>
  <c r="E232" i="4" s="1"/>
  <c r="D231" i="4"/>
  <c r="E231" i="4" s="1"/>
  <c r="D230" i="4"/>
  <c r="E230" i="4" s="1"/>
  <c r="D229" i="4"/>
  <c r="E229" i="4" s="1"/>
  <c r="D228" i="4"/>
  <c r="E228" i="4" s="1"/>
  <c r="D227" i="4"/>
  <c r="E227" i="4" s="1"/>
  <c r="I226" i="4"/>
  <c r="G226" i="4"/>
  <c r="F226" i="4"/>
  <c r="D225" i="4"/>
  <c r="E225" i="4" s="1"/>
  <c r="D224" i="4"/>
  <c r="E224" i="4" s="1"/>
  <c r="D223" i="4"/>
  <c r="E223" i="4" s="1"/>
  <c r="D222" i="4"/>
  <c r="E222" i="4" s="1"/>
  <c r="D221" i="4"/>
  <c r="E221" i="4" s="1"/>
  <c r="D220" i="4"/>
  <c r="E220" i="4" s="1"/>
  <c r="I219" i="4"/>
  <c r="G219" i="4"/>
  <c r="F219" i="4"/>
  <c r="D218" i="4"/>
  <c r="E218" i="4" s="1"/>
  <c r="D217" i="4"/>
  <c r="E217" i="4" s="1"/>
  <c r="D216" i="4"/>
  <c r="E216" i="4" s="1"/>
  <c r="G215" i="4"/>
  <c r="F215" i="4"/>
  <c r="D214" i="4"/>
  <c r="D213" i="4"/>
  <c r="E213" i="4" s="1"/>
  <c r="I211" i="4"/>
  <c r="G211" i="4"/>
  <c r="F211" i="4"/>
  <c r="D205" i="4"/>
  <c r="E205" i="4" s="1"/>
  <c r="D204" i="4"/>
  <c r="E204" i="4" s="1"/>
  <c r="D203" i="4"/>
  <c r="E203" i="4" s="1"/>
  <c r="F202" i="4"/>
  <c r="D202" i="4" s="1"/>
  <c r="E202" i="4" s="1"/>
  <c r="D201" i="4"/>
  <c r="E201" i="4" s="1"/>
  <c r="D200" i="4"/>
  <c r="E200" i="4" s="1"/>
  <c r="D199" i="4"/>
  <c r="E199" i="4" s="1"/>
  <c r="D198" i="4"/>
  <c r="E198" i="4" s="1"/>
  <c r="G197" i="4"/>
  <c r="F197" i="4"/>
  <c r="D196" i="4"/>
  <c r="G195" i="4"/>
  <c r="F195" i="4"/>
  <c r="D194" i="4"/>
  <c r="D193" i="4"/>
  <c r="G192" i="4"/>
  <c r="D192" i="4" s="1"/>
  <c r="E192" i="4" s="1"/>
  <c r="D191" i="4"/>
  <c r="E191" i="4" s="1"/>
  <c r="G189" i="4"/>
  <c r="F189" i="4"/>
  <c r="D188" i="4"/>
  <c r="E188" i="4" s="1"/>
  <c r="D187" i="4"/>
  <c r="E187" i="4" s="1"/>
  <c r="D184" i="4"/>
  <c r="E184" i="4" s="1"/>
  <c r="G183" i="4"/>
  <c r="F183" i="4"/>
  <c r="D182" i="4"/>
  <c r="E182" i="4" s="1"/>
  <c r="D181" i="4"/>
  <c r="E181" i="4" s="1"/>
  <c r="D180" i="4"/>
  <c r="E180" i="4" s="1"/>
  <c r="G178" i="4"/>
  <c r="F178" i="4"/>
  <c r="D177" i="4"/>
  <c r="E177" i="4" s="1"/>
  <c r="D176" i="4"/>
  <c r="E176" i="4" s="1"/>
  <c r="D175" i="4"/>
  <c r="E175" i="4" s="1"/>
  <c r="D174" i="4"/>
  <c r="E174" i="4" s="1"/>
  <c r="D173" i="4"/>
  <c r="E173" i="4" s="1"/>
  <c r="G172" i="4"/>
  <c r="F172" i="4"/>
  <c r="D171" i="4"/>
  <c r="E171" i="4" s="1"/>
  <c r="D170" i="4"/>
  <c r="E170" i="4" s="1"/>
  <c r="G169" i="4"/>
  <c r="F169" i="4"/>
  <c r="D168" i="4"/>
  <c r="E168" i="4" s="1"/>
  <c r="D167" i="4"/>
  <c r="E167" i="4" s="1"/>
  <c r="D166" i="4"/>
  <c r="E166" i="4" s="1"/>
  <c r="D165" i="4"/>
  <c r="E165" i="4" s="1"/>
  <c r="D164" i="4"/>
  <c r="E164" i="4" s="1"/>
  <c r="G163" i="4"/>
  <c r="F163" i="4"/>
  <c r="D162" i="4"/>
  <c r="E162" i="4" s="1"/>
  <c r="D161" i="4"/>
  <c r="E161" i="4" s="1"/>
  <c r="D160" i="4"/>
  <c r="E160" i="4" s="1"/>
  <c r="G159" i="4"/>
  <c r="F159" i="4"/>
  <c r="D158" i="4"/>
  <c r="E158" i="4" s="1"/>
  <c r="D157" i="4"/>
  <c r="E157" i="4" s="1"/>
  <c r="D156" i="4"/>
  <c r="E156" i="4" s="1"/>
  <c r="D155" i="4"/>
  <c r="E155" i="4" s="1"/>
  <c r="D154" i="4"/>
  <c r="E154" i="4" s="1"/>
  <c r="G153" i="4"/>
  <c r="F153" i="4"/>
  <c r="D152" i="4"/>
  <c r="E152" i="4" s="1"/>
  <c r="G151" i="4"/>
  <c r="F151" i="4"/>
  <c r="D150" i="4"/>
  <c r="E150" i="4" s="1"/>
  <c r="D149" i="4"/>
  <c r="E149" i="4" s="1"/>
  <c r="D148" i="4"/>
  <c r="E148" i="4" s="1"/>
  <c r="D147" i="4"/>
  <c r="E147" i="4" s="1"/>
  <c r="G146" i="4"/>
  <c r="F146" i="4"/>
  <c r="D145" i="4"/>
  <c r="E145" i="4" s="1"/>
  <c r="G144" i="4"/>
  <c r="F144" i="4"/>
  <c r="D141" i="4"/>
  <c r="E141" i="4" s="1"/>
  <c r="F140" i="4"/>
  <c r="D139" i="4"/>
  <c r="E139" i="4" s="1"/>
  <c r="D138" i="4"/>
  <c r="E138" i="4" s="1"/>
  <c r="D137" i="4"/>
  <c r="E137" i="4" s="1"/>
  <c r="D136" i="4"/>
  <c r="E136" i="4" s="1"/>
  <c r="D135" i="4"/>
  <c r="E135" i="4" s="1"/>
  <c r="D134" i="4"/>
  <c r="E134" i="4" s="1"/>
  <c r="D133" i="4"/>
  <c r="E133" i="4" s="1"/>
  <c r="D132" i="4"/>
  <c r="E132" i="4" s="1"/>
  <c r="D131" i="4"/>
  <c r="E131" i="4" s="1"/>
  <c r="G130" i="4"/>
  <c r="F130" i="4"/>
  <c r="D129" i="4"/>
  <c r="E129" i="4" s="1"/>
  <c r="G128" i="4"/>
  <c r="F128" i="4"/>
  <c r="D127" i="4"/>
  <c r="E127" i="4" s="1"/>
  <c r="D126" i="4"/>
  <c r="E126" i="4" s="1"/>
  <c r="G125" i="4"/>
  <c r="F125" i="4"/>
  <c r="D123" i="4"/>
  <c r="E123" i="4" s="1"/>
  <c r="D122" i="4"/>
  <c r="E122" i="4" s="1"/>
  <c r="D121" i="4"/>
  <c r="E121" i="4" s="1"/>
  <c r="D120" i="4"/>
  <c r="E120" i="4" s="1"/>
  <c r="I119" i="4"/>
  <c r="H119" i="4"/>
  <c r="D118" i="4"/>
  <c r="E118" i="4" s="1"/>
  <c r="D117" i="4"/>
  <c r="E117" i="4" s="1"/>
  <c r="D116" i="4"/>
  <c r="E116" i="4" s="1"/>
  <c r="D115" i="4"/>
  <c r="E115" i="4" s="1"/>
  <c r="D114" i="4"/>
  <c r="E114" i="4" s="1"/>
  <c r="D113" i="4"/>
  <c r="E113" i="4" s="1"/>
  <c r="I112" i="4"/>
  <c r="H112" i="4"/>
  <c r="D111" i="4"/>
  <c r="E111" i="4" s="1"/>
  <c r="I110" i="4"/>
  <c r="H110" i="4"/>
  <c r="D109" i="4"/>
  <c r="E109" i="4" s="1"/>
  <c r="D108" i="4"/>
  <c r="E108" i="4" s="1"/>
  <c r="D107" i="4"/>
  <c r="E107" i="4" s="1"/>
  <c r="I106" i="4"/>
  <c r="H106" i="4"/>
  <c r="D105" i="4"/>
  <c r="E105" i="4" s="1"/>
  <c r="I104" i="4"/>
  <c r="H104" i="4"/>
  <c r="D103" i="4"/>
  <c r="E103" i="4" s="1"/>
  <c r="D102" i="4"/>
  <c r="E102" i="4" s="1"/>
  <c r="D101" i="4"/>
  <c r="E101" i="4" s="1"/>
  <c r="D100" i="4"/>
  <c r="E100" i="4" s="1"/>
  <c r="H99" i="4"/>
  <c r="D99" i="4" s="1"/>
  <c r="E99" i="4" s="1"/>
  <c r="I97" i="4"/>
  <c r="D96" i="4"/>
  <c r="E96" i="4" s="1"/>
  <c r="D95" i="4"/>
  <c r="E95" i="4" s="1"/>
  <c r="D94" i="4"/>
  <c r="E94" i="4" s="1"/>
  <c r="D93" i="4"/>
  <c r="E93" i="4" s="1"/>
  <c r="I92" i="4"/>
  <c r="H92" i="4"/>
  <c r="D91" i="4"/>
  <c r="E91" i="4" s="1"/>
  <c r="D90" i="4"/>
  <c r="E90" i="4" s="1"/>
  <c r="D89" i="4"/>
  <c r="E89" i="4" s="1"/>
  <c r="D88" i="4"/>
  <c r="E88" i="4" s="1"/>
  <c r="D87" i="4"/>
  <c r="E87" i="4" s="1"/>
  <c r="I86" i="4"/>
  <c r="H86" i="4"/>
  <c r="I81" i="4"/>
  <c r="D81" i="4" s="1"/>
  <c r="E81" i="4" s="1"/>
  <c r="H81" i="4"/>
  <c r="D80" i="4"/>
  <c r="E80" i="4" s="1"/>
  <c r="D79" i="4"/>
  <c r="E79" i="4" s="1"/>
  <c r="D78" i="4"/>
  <c r="E78" i="4" s="1"/>
  <c r="D77" i="4"/>
  <c r="E77" i="4" s="1"/>
  <c r="D76" i="4"/>
  <c r="E76" i="4" s="1"/>
  <c r="I75" i="4"/>
  <c r="H75" i="4"/>
  <c r="D74" i="4"/>
  <c r="E74" i="4" s="1"/>
  <c r="D72" i="4"/>
  <c r="E72" i="4" s="1"/>
  <c r="I71" i="4"/>
  <c r="D71" i="4" s="1"/>
  <c r="E71" i="4" s="1"/>
  <c r="D70" i="4"/>
  <c r="E70" i="4" s="1"/>
  <c r="D69" i="4"/>
  <c r="E69" i="4" s="1"/>
  <c r="D68" i="4"/>
  <c r="E68" i="4" s="1"/>
  <c r="D67" i="4"/>
  <c r="E67" i="4" s="1"/>
  <c r="D66" i="4"/>
  <c r="E66" i="4" s="1"/>
  <c r="I65" i="4"/>
  <c r="H65" i="4"/>
  <c r="D64" i="4"/>
  <c r="E64" i="4" s="1"/>
  <c r="H63" i="4"/>
  <c r="D63" i="4" s="1"/>
  <c r="E63" i="4" s="1"/>
  <c r="D62" i="4"/>
  <c r="E62" i="4" s="1"/>
  <c r="D61" i="4"/>
  <c r="E61" i="4" s="1"/>
  <c r="D60" i="4"/>
  <c r="E60" i="4" s="1"/>
  <c r="D59" i="4"/>
  <c r="E59" i="4" s="1"/>
  <c r="I58" i="4"/>
  <c r="H58" i="4"/>
  <c r="D57" i="4"/>
  <c r="E57" i="4" s="1"/>
  <c r="D56" i="4"/>
  <c r="E56" i="4" s="1"/>
  <c r="D55" i="4"/>
  <c r="E55" i="4" s="1"/>
  <c r="D54" i="4"/>
  <c r="E54" i="4" s="1"/>
  <c r="D53" i="4"/>
  <c r="E53" i="4" s="1"/>
  <c r="D52" i="4"/>
  <c r="E52" i="4" s="1"/>
  <c r="I51" i="4"/>
  <c r="H51" i="4"/>
  <c r="D50" i="4"/>
  <c r="E50" i="4" s="1"/>
  <c r="D49" i="4"/>
  <c r="E49" i="4" s="1"/>
  <c r="D48" i="4"/>
  <c r="E48" i="4" s="1"/>
  <c r="D47" i="4"/>
  <c r="E47" i="4" s="1"/>
  <c r="I46" i="4"/>
  <c r="H46" i="4"/>
  <c r="D42" i="4"/>
  <c r="E42" i="4" s="1"/>
  <c r="F41" i="4"/>
  <c r="D41" i="4" s="1"/>
  <c r="E41" i="4" s="1"/>
  <c r="I39" i="4"/>
  <c r="H39" i="4"/>
  <c r="G39" i="4"/>
  <c r="D38" i="4"/>
  <c r="E38" i="4" s="1"/>
  <c r="I37" i="4"/>
  <c r="I32" i="4" s="1"/>
  <c r="D32" i="4" s="1"/>
  <c r="E32" i="4" s="1"/>
  <c r="G36" i="4"/>
  <c r="G35" i="4" s="1"/>
  <c r="H36" i="4"/>
  <c r="F36" i="4"/>
  <c r="D34" i="4"/>
  <c r="E34" i="4" s="1"/>
  <c r="D33" i="4"/>
  <c r="E33" i="4" s="1"/>
  <c r="D31" i="4"/>
  <c r="E31" i="4" s="1"/>
  <c r="H30" i="4"/>
  <c r="H29" i="4" s="1"/>
  <c r="G30" i="4"/>
  <c r="G29" i="4" s="1"/>
  <c r="F30" i="4"/>
  <c r="F29" i="4" s="1"/>
  <c r="I27" i="4"/>
  <c r="H27" i="4"/>
  <c r="G27" i="4"/>
  <c r="D26" i="4"/>
  <c r="E26" i="4" s="1"/>
  <c r="D25" i="4"/>
  <c r="E25" i="4" s="1"/>
  <c r="D24" i="4"/>
  <c r="E24" i="4" s="1"/>
  <c r="I23" i="4"/>
  <c r="H23" i="4"/>
  <c r="G23" i="4"/>
  <c r="F23" i="4"/>
  <c r="F22" i="4"/>
  <c r="D22" i="4" s="1"/>
  <c r="E22" i="4" s="1"/>
  <c r="D21" i="4"/>
  <c r="E21" i="4" s="1"/>
  <c r="D20" i="4"/>
  <c r="I19" i="4"/>
  <c r="H19" i="4"/>
  <c r="G19" i="4"/>
  <c r="D18" i="4"/>
  <c r="I16" i="4"/>
  <c r="H16" i="4"/>
  <c r="G16" i="4"/>
  <c r="F16" i="4"/>
  <c r="D206" i="2" l="1"/>
  <c r="E206" i="2" s="1"/>
  <c r="D44" i="2"/>
  <c r="E44" i="2" s="1"/>
  <c r="F43" i="2"/>
  <c r="F353" i="2" s="1"/>
  <c r="D353" i="2" s="1"/>
  <c r="E353" i="2" s="1"/>
  <c r="D125" i="4"/>
  <c r="E125" i="4" s="1"/>
  <c r="D128" i="4"/>
  <c r="E128" i="4" s="1"/>
  <c r="D277" i="4"/>
  <c r="E277" i="4" s="1"/>
  <c r="D75" i="4"/>
  <c r="E75" i="4" s="1"/>
  <c r="D169" i="4"/>
  <c r="E169" i="4" s="1"/>
  <c r="D183" i="4"/>
  <c r="E183" i="4" s="1"/>
  <c r="D247" i="4"/>
  <c r="E247" i="4" s="1"/>
  <c r="I210" i="4"/>
  <c r="I206" i="4" s="1"/>
  <c r="D110" i="4"/>
  <c r="E110" i="4" s="1"/>
  <c r="D146" i="4"/>
  <c r="E146" i="4" s="1"/>
  <c r="D195" i="4"/>
  <c r="E195" i="4" s="1"/>
  <c r="D106" i="4"/>
  <c r="E106" i="4" s="1"/>
  <c r="H15" i="4"/>
  <c r="H14" i="4" s="1"/>
  <c r="I15" i="4"/>
  <c r="D226" i="4"/>
  <c r="E226" i="4" s="1"/>
  <c r="D119" i="4"/>
  <c r="E119" i="4" s="1"/>
  <c r="D112" i="4"/>
  <c r="E112" i="4" s="1"/>
  <c r="D46" i="4"/>
  <c r="E46" i="4" s="1"/>
  <c r="D92" i="4"/>
  <c r="E92" i="4" s="1"/>
  <c r="F259" i="4"/>
  <c r="D259" i="4" s="1"/>
  <c r="E259" i="4" s="1"/>
  <c r="D256" i="4"/>
  <c r="E256" i="4" s="1"/>
  <c r="D249" i="4"/>
  <c r="E249" i="4" s="1"/>
  <c r="D159" i="4"/>
  <c r="E159" i="4" s="1"/>
  <c r="F124" i="4"/>
  <c r="J124" i="4" s="1"/>
  <c r="D172" i="4"/>
  <c r="E172" i="4" s="1"/>
  <c r="D86" i="4"/>
  <c r="E86" i="4" s="1"/>
  <c r="D151" i="4"/>
  <c r="E151" i="4" s="1"/>
  <c r="H97" i="4"/>
  <c r="D97" i="4" s="1"/>
  <c r="E97" i="4" s="1"/>
  <c r="G15" i="4"/>
  <c r="G14" i="4" s="1"/>
  <c r="D58" i="4"/>
  <c r="E58" i="4" s="1"/>
  <c r="D51" i="4"/>
  <c r="E51" i="4" s="1"/>
  <c r="D104" i="4"/>
  <c r="E104" i="4" s="1"/>
  <c r="D140" i="4"/>
  <c r="E140" i="4" s="1"/>
  <c r="G210" i="4"/>
  <c r="D235" i="4"/>
  <c r="E235" i="4" s="1"/>
  <c r="D241" i="4"/>
  <c r="E241" i="4" s="1"/>
  <c r="D269" i="4"/>
  <c r="E269" i="4" s="1"/>
  <c r="E18" i="4"/>
  <c r="E16" i="4" s="1"/>
  <c r="D16" i="4"/>
  <c r="D37" i="4"/>
  <c r="E37" i="4" s="1"/>
  <c r="I30" i="4"/>
  <c r="I29" i="4" s="1"/>
  <c r="D29" i="4" s="1"/>
  <c r="E29" i="4" s="1"/>
  <c r="I36" i="4"/>
  <c r="I35" i="4" s="1"/>
  <c r="E298" i="4"/>
  <c r="D297" i="4"/>
  <c r="D215" i="4"/>
  <c r="E215" i="4" s="1"/>
  <c r="I14" i="4"/>
  <c r="E23" i="4"/>
  <c r="D19" i="4"/>
  <c r="E20" i="4"/>
  <c r="E19" i="4" s="1"/>
  <c r="D28" i="4"/>
  <c r="E28" i="4" s="1"/>
  <c r="F27" i="4"/>
  <c r="D27" i="4" s="1"/>
  <c r="E27" i="4" s="1"/>
  <c r="F19" i="4"/>
  <c r="F15" i="4" s="1"/>
  <c r="H35" i="4"/>
  <c r="D40" i="4"/>
  <c r="E40" i="4" s="1"/>
  <c r="F39" i="4"/>
  <c r="D39" i="4" s="1"/>
  <c r="E39" i="4" s="1"/>
  <c r="H45" i="4"/>
  <c r="D130" i="4"/>
  <c r="E130" i="4" s="1"/>
  <c r="D153" i="4"/>
  <c r="E153" i="4" s="1"/>
  <c r="D178" i="4"/>
  <c r="E178" i="4" s="1"/>
  <c r="D197" i="4"/>
  <c r="E197" i="4" s="1"/>
  <c r="G279" i="4"/>
  <c r="D288" i="4"/>
  <c r="E288" i="4" s="1"/>
  <c r="D308" i="4"/>
  <c r="E308" i="4" s="1"/>
  <c r="D23" i="4"/>
  <c r="I45" i="4"/>
  <c r="D65" i="4"/>
  <c r="E65" i="4" s="1"/>
  <c r="G124" i="4"/>
  <c r="G44" i="4" s="1"/>
  <c r="I301" i="4"/>
  <c r="I300" i="4" s="1"/>
  <c r="D306" i="4"/>
  <c r="E306" i="4" s="1"/>
  <c r="D144" i="4"/>
  <c r="E144" i="4" s="1"/>
  <c r="D163" i="4"/>
  <c r="E163" i="4" s="1"/>
  <c r="D189" i="4"/>
  <c r="E189" i="4" s="1"/>
  <c r="D211" i="4"/>
  <c r="E211" i="4" s="1"/>
  <c r="F210" i="4"/>
  <c r="D219" i="4"/>
  <c r="E219" i="4" s="1"/>
  <c r="D274" i="4"/>
  <c r="E274" i="4" s="1"/>
  <c r="D292" i="4"/>
  <c r="E292" i="4" s="1"/>
  <c r="F279" i="4"/>
  <c r="D316" i="4"/>
  <c r="E316" i="4" s="1"/>
  <c r="F315" i="4"/>
  <c r="D315" i="4" s="1"/>
  <c r="E315" i="4" s="1"/>
  <c r="D43" i="2" l="1"/>
  <c r="E43" i="2" s="1"/>
  <c r="E15" i="4"/>
  <c r="G206" i="4"/>
  <c r="G43" i="4" s="1"/>
  <c r="G353" i="4" s="1"/>
  <c r="D30" i="4"/>
  <c r="E30" i="4" s="1"/>
  <c r="D296" i="4"/>
  <c r="E296" i="4" s="1"/>
  <c r="E297" i="4"/>
  <c r="D36" i="4"/>
  <c r="D279" i="4"/>
  <c r="E279" i="4" s="1"/>
  <c r="F35" i="4"/>
  <c r="D35" i="4" s="1"/>
  <c r="F14" i="4"/>
  <c r="E14" i="4"/>
  <c r="D15" i="4"/>
  <c r="D14" i="4" s="1"/>
  <c r="F300" i="4"/>
  <c r="D300" i="4" s="1"/>
  <c r="E300" i="4" s="1"/>
  <c r="I44" i="4"/>
  <c r="I43" i="4" s="1"/>
  <c r="D210" i="4"/>
  <c r="E210" i="4" s="1"/>
  <c r="F206" i="4"/>
  <c r="D301" i="4"/>
  <c r="E301" i="4" s="1"/>
  <c r="H44" i="4"/>
  <c r="H43" i="4" s="1"/>
  <c r="H353" i="4" s="1"/>
  <c r="D45" i="4"/>
  <c r="E45" i="4" s="1"/>
  <c r="F44" i="4"/>
  <c r="D124" i="4"/>
  <c r="E124" i="4" s="1"/>
  <c r="I353" i="4" l="1"/>
  <c r="G337" i="4"/>
  <c r="D337" i="4" s="1"/>
  <c r="E337" i="4" s="1"/>
  <c r="D341" i="4"/>
  <c r="E341" i="4" s="1"/>
  <c r="D206" i="4"/>
  <c r="E206" i="4" s="1"/>
  <c r="D44" i="4"/>
  <c r="E44" i="4" s="1"/>
  <c r="F43" i="4"/>
  <c r="D43" i="4" l="1"/>
  <c r="E43" i="4" s="1"/>
  <c r="F353" i="4"/>
  <c r="D353" i="4" s="1"/>
  <c r="E353" i="4" s="1"/>
</calcChain>
</file>

<file path=xl/sharedStrings.xml><?xml version="1.0" encoding="utf-8"?>
<sst xmlns="http://schemas.openxmlformats.org/spreadsheetml/2006/main" count="744" uniqueCount="181">
  <si>
    <t>Văn phòng Sở</t>
  </si>
  <si>
    <t>Chi cục TCĐLCL</t>
  </si>
  <si>
    <t>Trung tâm KTTCĐLCL</t>
  </si>
  <si>
    <t>Trung tâm UDTBKHCN</t>
  </si>
  <si>
    <t>I</t>
  </si>
  <si>
    <t>Chi quản lý hành chính</t>
  </si>
  <si>
    <t>1.1</t>
  </si>
  <si>
    <t>1.2</t>
  </si>
  <si>
    <t>Biểu số 4</t>
  </si>
  <si>
    <t>Ban hành kèm theo Thông tư số 90/2018/TT-BTC              ngày 28 tháng 9  năm 2018 của Bộ Tài chính</t>
  </si>
  <si>
    <t>Đơn vị: Sở Khoa học và Công nghệ</t>
  </si>
  <si>
    <t>Chương: 417</t>
  </si>
  <si>
    <t>Đơn vị: Sở Khoa học Công nghệ Khánh Hòa</t>
  </si>
  <si>
    <t>ĐVT: Đồng</t>
  </si>
  <si>
    <t>STT</t>
  </si>
  <si>
    <t>CHIỈ TIÊU</t>
  </si>
  <si>
    <t>Tổng số liệu báo cáo
 quyết toán</t>
  </si>
  <si>
    <t>Tổng số liệu quyết toán
 được duyệt</t>
  </si>
  <si>
    <t xml:space="preserve">Số quyết toán được duyệt chi tiết từng đơn vị trực thuộc </t>
  </si>
  <si>
    <t>A</t>
  </si>
  <si>
    <t>QUYẾT TOÁN THU, CHI, NỘP NS PHÍ. LỆ PHÍ</t>
  </si>
  <si>
    <t>Tổng số thu</t>
  </si>
  <si>
    <t>Số thu phí, lệ phí</t>
  </si>
  <si>
    <t>Lệ phí</t>
  </si>
  <si>
    <t>- Lệ phí công bố hợp quy</t>
  </si>
  <si>
    <t>- Thu lệ phí: cấp giấy chứng nhận điều kiện hoạt động KHCN và an toàn bức xạ</t>
  </si>
  <si>
    <t>Phí</t>
  </si>
  <si>
    <t>- Phí thẩm định kế hoạch ứng phó sự cố bức xạ, hạt nhân.</t>
  </si>
  <si>
    <t>- Phí. Thẩm định an toàn phóng xạ, bức xạ, an ninh hạt nhân.</t>
  </si>
  <si>
    <t>- Phí. Thẩm định điều kiện hoạt động về khoa học công nghệ</t>
  </si>
  <si>
    <t>Thu hoạt động sản xuất , cung ứng dịch vụ (Doanh thu)</t>
  </si>
  <si>
    <t xml:space="preserve"> - Thu hoạt động quảng cáo tạp chí</t>
  </si>
  <si>
    <t xml:space="preserve"> - Thu hoạt động dịch vụ TĐC</t>
  </si>
  <si>
    <t xml:space="preserve"> - Thu hoạt động dịch vụ ngân hàng (lãi ngân hàng)</t>
  </si>
  <si>
    <t>- Thu sự nghiệp khác</t>
  </si>
  <si>
    <t>Thu tài trợ, khác</t>
  </si>
  <si>
    <t>II</t>
  </si>
  <si>
    <t>Chi từ nguồn thu để lại</t>
  </si>
  <si>
    <t>Chi từ nguồn thu phí để lại</t>
  </si>
  <si>
    <t>Chi sự nghiệp</t>
  </si>
  <si>
    <t xml:space="preserve"> Chi hoạt động sản xuất , cung ứng dịch vụ</t>
  </si>
  <si>
    <t>Hoạt động sự nghiệp khác</t>
  </si>
  <si>
    <t>III</t>
  </si>
  <si>
    <t>Số thu nộp NSNN</t>
  </si>
  <si>
    <t>Số phí, lệ phí nộp NSNN</t>
  </si>
  <si>
    <t xml:space="preserve">Lệ phí </t>
  </si>
  <si>
    <t>Hoạt động sản xuất , cung ứng dịch vụ</t>
  </si>
  <si>
    <t xml:space="preserve"> - Nộp thuế TNDN, </t>
  </si>
  <si>
    <t xml:space="preserve"> - Nộp thuế TNDNtừ dịch vụ KHCN</t>
  </si>
  <si>
    <t>B</t>
  </si>
  <si>
    <t>QUYẾT TOÁN CHI NSNN</t>
  </si>
  <si>
    <t>I. Kinh phí thường xuyên/tự chủ</t>
  </si>
  <si>
    <t>Khoa học và công nghệ khác</t>
  </si>
  <si>
    <t>Tiền lương</t>
  </si>
  <si>
    <t>Lương theo ngạch, bậc</t>
  </si>
  <si>
    <t>Lương hợp đồng theo chế độ</t>
  </si>
  <si>
    <t>Tiền công trả cho vị trí lao động thường xuyên theo hợp đồng</t>
  </si>
  <si>
    <t>Tiền công khác</t>
  </si>
  <si>
    <t>Phụ cấp lương</t>
  </si>
  <si>
    <t>Phụ cấp chức vụ</t>
  </si>
  <si>
    <t>Phụ cấp nặng nhọc, độc hại, nguy hiểm</t>
  </si>
  <si>
    <t>Phụ cấp trách nhiệm theo nghề, theo công việc</t>
  </si>
  <si>
    <t>Phụ cấp thâm niên vượt khung, phụ cấp thâm niên nghề</t>
  </si>
  <si>
    <t>Phúc lợi tập thể</t>
  </si>
  <si>
    <t>Chi khác</t>
  </si>
  <si>
    <t>Các khoản đóng góp</t>
  </si>
  <si>
    <t>Bảo hiểm xã hội</t>
  </si>
  <si>
    <t>Bảo hiểm y tế</t>
  </si>
  <si>
    <t>Kinh phí công đoàn</t>
  </si>
  <si>
    <t>Bảo hiểm thất nghiệp</t>
  </si>
  <si>
    <t>Các khoản thanh toán khác cho cá nhân</t>
  </si>
  <si>
    <t>Chi thu nhập tăng thêm theo cơ chế khoán, tự chủ</t>
  </si>
  <si>
    <t>Thanh toán dịch vụ công cộng</t>
  </si>
  <si>
    <t>Tiền điện</t>
  </si>
  <si>
    <t>Tiền nước</t>
  </si>
  <si>
    <t>Tiền nhiên liệu</t>
  </si>
  <si>
    <t>Tiền vệ sinh, môi trường</t>
  </si>
  <si>
    <t>Tiền khoán phương tiện theo chế độ</t>
  </si>
  <si>
    <t>Vật tư văn phòng</t>
  </si>
  <si>
    <t>Văn phòng phẩm</t>
  </si>
  <si>
    <t>Mua sám công cụ, dụng cụ văn phòng</t>
  </si>
  <si>
    <t>Vật tư văn phòng khác</t>
  </si>
  <si>
    <t>Thông tin, tuyên truyền, liên lạc</t>
  </si>
  <si>
    <t>Cước phí điện thoại (không bao gồm khoán điện thoại), thuê bao đường điện thoại, fax</t>
  </si>
  <si>
    <t>Cước phí bưu chính</t>
  </si>
  <si>
    <t>Thuê bao kênh vệ tinh, thuê bao cáp truyền hình, cước phí Internet, thuê đường truyền mạng</t>
  </si>
  <si>
    <t>Tuyên truyền, quảng cáo</t>
  </si>
  <si>
    <t>Phim ảnh, ấn phẩm truyền thông, sách, báo, tạp chí thư viện</t>
  </si>
  <si>
    <t>Hội nghị</t>
  </si>
  <si>
    <t>In, mua tài liệu</t>
  </si>
  <si>
    <t>Bồi dưỡng giảng viên, báo cáo viên</t>
  </si>
  <si>
    <t>Thuê hội trường, thuê phương tiện vận chuyển</t>
  </si>
  <si>
    <t>Chi phí khác</t>
  </si>
  <si>
    <t>Công tác phí</t>
  </si>
  <si>
    <t>Tiền vé máy bay, tàu, xe</t>
  </si>
  <si>
    <t>Phụ cấp công tác phí</t>
  </si>
  <si>
    <t>Tiền thuê phòng ngủ</t>
  </si>
  <si>
    <t>Khoán công tác phí</t>
  </si>
  <si>
    <t>Chi phí thuê mướn</t>
  </si>
  <si>
    <t>Thuê phương tiện vận chuyển</t>
  </si>
  <si>
    <t>Thuê chuyên gia và giảng viên trong nước</t>
  </si>
  <si>
    <t>Thuê đào tạo lại cán bộ</t>
  </si>
  <si>
    <t>Chi phí thuê mướn khác</t>
  </si>
  <si>
    <t>Chi đoàn ra</t>
  </si>
  <si>
    <t>Phií, lệ phí liên quan</t>
  </si>
  <si>
    <t>Sửa chữa, duy tu tài sản phục vụ công tác chuyên môn và các công trình cơ sở hạ tầng</t>
  </si>
  <si>
    <t>Ô tô chuyên dùng</t>
  </si>
  <si>
    <t>Tài sản và thiết bị chuyên dùng</t>
  </si>
  <si>
    <t>Các thiết bị công nghệ thông tin</t>
  </si>
  <si>
    <t>Tài sản và thiết bị văn phòng</t>
  </si>
  <si>
    <t>Mua sắm tài sản phục vụ công tác chuyên môn</t>
  </si>
  <si>
    <t>Tài sản thiết bị văn phòng</t>
  </si>
  <si>
    <t>Chi phí nghiệp vụ chuyên môn của từng ngành</t>
  </si>
  <si>
    <t>Chi mua hàng hóa, vật tư</t>
  </si>
  <si>
    <t>Chi phí hoạt động nghiệp vụ chuyên ngành</t>
  </si>
  <si>
    <t>Mua sắm tài sản vô hình</t>
  </si>
  <si>
    <t>Mua, bảo trì phần mềm công nghệ thông tin</t>
  </si>
  <si>
    <t>Chi các khoản phí và lệ phí</t>
  </si>
  <si>
    <t>Chi bảo hiểm tài sản và phương tiện</t>
  </si>
  <si>
    <t>Chi tiếp khách</t>
  </si>
  <si>
    <t>Chi các khoản khác</t>
  </si>
  <si>
    <t>Chi cho công tác Đảng ở tổ chức Đảng cơ sở và các cấp trên cơ sở, các đơn vị hành chính, sự nghiệp</t>
  </si>
  <si>
    <t>Chi mua báo, tạp chí của Đảng</t>
  </si>
  <si>
    <t>Chi lập các quỹ của đơn vị thực hiện khoán chi và đơn vị sự nghiệp có thu theo chế độ quy định</t>
  </si>
  <si>
    <t>Chi lập Quỹ bổ sung thu nhập, Quỹ dự phòng ổn định thu nhập</t>
  </si>
  <si>
    <t>Chi lập Quỹ phúc lợi</t>
  </si>
  <si>
    <t>Chi lập Quỹ khen thưởng</t>
  </si>
  <si>
    <t>Chi lập Quỹ phát triển hoạt động sự nghiệp</t>
  </si>
  <si>
    <t>Quản lý nhà nước (nguồn 13)</t>
  </si>
  <si>
    <t>Phụ cấp làm đêm; làm thêm giờ</t>
  </si>
  <si>
    <t>Phụ cấp đặc biệt khác của ngành</t>
  </si>
  <si>
    <t>Phụ cấp công tác Đảng, Đoàn thể chính trị - xã hội</t>
  </si>
  <si>
    <t>Phụ cấp công vụ</t>
  </si>
  <si>
    <t>Phụ cấp khác</t>
  </si>
  <si>
    <t>Tiền thưởng</t>
  </si>
  <si>
    <t>Thưởng thường xuyên</t>
  </si>
  <si>
    <t>Mua sắm công cụ, dụng cụ văn phòng</t>
  </si>
  <si>
    <t>Khoán điện thoại</t>
  </si>
  <si>
    <t>Thuê lao động trong nước</t>
  </si>
  <si>
    <t>Ô tô dùng chung</t>
  </si>
  <si>
    <t>Chi thanh toán các dịch vụ công cộng, vật tư văn phòng, thông tin tuyên truyền, liên lạc, chi đào tạo, bồi dưỡng nghiệp vụ, công tác Đảng, các chi phí Đảng vụ khác và phụ cấp cấp ủy</t>
  </si>
  <si>
    <t>Chi hỗ trợ và giải quyết việc làm</t>
  </si>
  <si>
    <t>II. Kinh phí không thường xuyên/không tự chủ</t>
  </si>
  <si>
    <t>Khác</t>
  </si>
  <si>
    <t>Tiền vé máy bay, tàu xe</t>
  </si>
  <si>
    <t>Thuê hội trường, phương tiện vận chuyển</t>
  </si>
  <si>
    <t>Các khoản thuê mướn khác</t>
  </si>
  <si>
    <t>Chi bù tiền ăn</t>
  </si>
  <si>
    <t xml:space="preserve">Mua sắm tài sản phục vụ công tác chuyên môn </t>
  </si>
  <si>
    <t>Tài sản và thiết bị chuyên dụng</t>
  </si>
  <si>
    <t>Chi khoán thực hiện đề tài nghiên cứu khoa học</t>
  </si>
  <si>
    <t>Xây dựng phần mềm công nghệ thông tin</t>
  </si>
  <si>
    <t>Quản lý nhà nước (nguồn 12)</t>
  </si>
  <si>
    <t>Nhà cửa</t>
  </si>
  <si>
    <t>Đồng phục, trang phục, bảo hộ lao động</t>
  </si>
  <si>
    <t>Khác ngân sách (chi xử phạt VPHC)</t>
  </si>
  <si>
    <t>III. Kinh phí đề tài dự án</t>
  </si>
  <si>
    <t>Khoa học tự nhiên và kỹ thuật</t>
  </si>
  <si>
    <t>Mua hàng hóa vật tư</t>
  </si>
  <si>
    <t>Chi cho các sự kiện lớn</t>
  </si>
  <si>
    <t>Chi kỷ niệm các ngày lễ lớn</t>
  </si>
  <si>
    <t>Khoa học xã hội và nhân văn</t>
  </si>
  <si>
    <t>C</t>
  </si>
  <si>
    <t>QUYẾT TOÁN NGUỒN VIỆN TRỢ</t>
  </si>
  <si>
    <t xml:space="preserve"> QUYẾT TOÁN THU- CHI NGUỒN NSNN, NGUỒN KHÁC NĂM 2020</t>
  </si>
  <si>
    <t>Chi hỗ trợ khác</t>
  </si>
  <si>
    <t>Truyền hình (nguồn 12)</t>
  </si>
  <si>
    <t>Thưởng đột xuất</t>
  </si>
  <si>
    <t>Giáo dục sau đại học</t>
  </si>
  <si>
    <t>D</t>
  </si>
  <si>
    <t>QUYẾT TOÁN NGUỒN PHÍ LỆ PHÍ</t>
  </si>
  <si>
    <t>Tiên thưởng</t>
  </si>
  <si>
    <t>QUYẾT TOÁN NGUỒN KHÁC CHI CCTL</t>
  </si>
  <si>
    <t>E</t>
  </si>
  <si>
    <t>CHỈ TIÊU</t>
  </si>
  <si>
    <t xml:space="preserve">TỒNG QUYẾT TOÁN CHI </t>
  </si>
  <si>
    <t xml:space="preserve"> đơn vị Văn phòng Sở</t>
  </si>
  <si>
    <t>Ban hành kèm theo Thông tư số 90/2018/TT-BTC ngày 28 tháng 9  năm 2018 của Bộ Tài chính</t>
  </si>
  <si>
    <t xml:space="preserve">                 Biểu số 4</t>
  </si>
  <si>
    <t xml:space="preserve">(Ban hành kèm theo Quyết định số: 84     /SKHCN ngày  10/6/2021) </t>
  </si>
  <si>
    <t xml:space="preserve">(Ban hành kèm theo Quyết định số   84  /SKHCN ngày 10/6/2021)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</si>
</sst>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31" x14ac:knownFonts="1">
    <font>
      <sz val="11"/>
      <color theme="1"/>
      <name val="Calibri"/>
      <family val="2"/>
      <scheme val="minor"/>
    </font>
    <font>
      <i/>
      <sz val="12"/>
      <name val="Times New Roman"/>
      <family val="1"/>
    </font>
    <font>
      <b/>
      <sz val="12"/>
      <name val="Times New Roman"/>
      <family val="1"/>
    </font>
    <font>
      <sz val="12"/>
      <name val="Times New Roman"/>
      <family val="1"/>
    </font>
    <font>
      <b/>
      <sz val="11"/>
      <name val="Times New Roman"/>
      <family val="1"/>
    </font>
    <font>
      <sz val="11"/>
      <name val="Times New Roman"/>
      <family val="1"/>
    </font>
    <font>
      <i/>
      <sz val="11"/>
      <name val="Times New Roman"/>
      <family val="1"/>
    </font>
    <font>
      <b/>
      <sz val="10"/>
      <name val="Arial"/>
      <family val="2"/>
    </font>
    <font>
      <i/>
      <sz val="11"/>
      <color indexed="9"/>
      <name val="Arial"/>
      <family val="2"/>
    </font>
    <font>
      <sz val="10"/>
      <name val="Times New Roman"/>
      <family val="1"/>
    </font>
    <font>
      <b/>
      <sz val="14"/>
      <name val="Arial"/>
      <family val="2"/>
    </font>
    <font>
      <b/>
      <sz val="10"/>
      <name val="Times New Roman"/>
      <family val="1"/>
    </font>
    <font>
      <b/>
      <sz val="14"/>
      <name val="Times New Roman"/>
      <family val="1"/>
    </font>
    <font>
      <i/>
      <sz val="12"/>
      <name val="Arial"/>
      <family val="2"/>
    </font>
    <font>
      <i/>
      <sz val="10"/>
      <name val="Times New Roman"/>
      <family val="1"/>
    </font>
    <font>
      <b/>
      <sz val="12"/>
      <name val="Arial"/>
      <family val="2"/>
    </font>
    <font>
      <sz val="10"/>
      <name val="Arial"/>
      <family val="2"/>
    </font>
    <font>
      <b/>
      <i/>
      <sz val="10"/>
      <name val="Times New Roman"/>
      <family val="1"/>
    </font>
    <font>
      <b/>
      <i/>
      <sz val="12"/>
      <name val="Times New Roman"/>
      <family val="1"/>
    </font>
    <font>
      <b/>
      <sz val="9.75"/>
      <name val="Times New Roman"/>
      <family val="1"/>
    </font>
    <font>
      <u/>
      <sz val="10"/>
      <name val="Times New Roman"/>
      <family val="1"/>
    </font>
    <font>
      <sz val="9.75"/>
      <name val="Times New Roman"/>
      <family val="1"/>
    </font>
    <font>
      <u/>
      <sz val="11"/>
      <name val="Times New Roman"/>
      <family val="1"/>
    </font>
    <font>
      <b/>
      <u/>
      <sz val="10"/>
      <name val="Times New Roman"/>
      <family val="1"/>
    </font>
    <font>
      <b/>
      <u/>
      <sz val="11"/>
      <name val="Times New Roman"/>
      <family val="1"/>
    </font>
    <font>
      <i/>
      <u/>
      <sz val="10"/>
      <name val="Times New Roman"/>
      <family val="1"/>
    </font>
    <font>
      <i/>
      <u/>
      <sz val="11"/>
      <name val="Times New Roman"/>
      <family val="1"/>
    </font>
    <font>
      <b/>
      <i/>
      <u/>
      <sz val="10"/>
      <name val="Times New Roman"/>
      <family val="1"/>
    </font>
    <font>
      <b/>
      <i/>
      <u/>
      <sz val="11"/>
      <name val="Times New Roman"/>
      <family val="1"/>
    </font>
    <font>
      <b/>
      <sz val="10"/>
      <color rgb="FFFF0000"/>
      <name val="Times New Roman"/>
      <family val="1"/>
    </font>
    <font>
      <i/>
      <sz val="11"/>
      <color theme="1"/>
      <name val="Calibri"/>
      <family val="2"/>
      <scheme val="minor"/>
    </font>
  </fonts>
  <fills count="3">
    <fill>
      <patternFill patternType="none"/>
    </fill>
    <fill>
      <patternFill patternType="gray125"/>
    </fill>
    <fill>
      <patternFill patternType="solid">
        <fgColor theme="0"/>
        <bgColor indexed="0"/>
      </patternFill>
    </fill>
  </fills>
  <borders count="2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8"/>
      </right>
      <top style="hair">
        <color indexed="64"/>
      </top>
      <bottom style="hair">
        <color indexed="64"/>
      </bottom>
      <diagonal/>
    </border>
    <border>
      <left style="thin">
        <color indexed="8"/>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8"/>
      </right>
      <top style="hair">
        <color indexed="64"/>
      </top>
      <bottom/>
      <diagonal/>
    </border>
    <border>
      <left style="thin">
        <color indexed="64"/>
      </left>
      <right style="thin">
        <color indexed="8"/>
      </right>
      <top style="thin">
        <color indexed="64"/>
      </top>
      <bottom style="thin">
        <color indexed="64"/>
      </bottom>
      <diagonal/>
    </border>
    <border>
      <left/>
      <right/>
      <top style="thin">
        <color auto="1"/>
      </top>
      <bottom/>
      <diagonal/>
    </border>
    <border>
      <left/>
      <right/>
      <top/>
      <bottom style="thin">
        <color auto="1"/>
      </bottom>
      <diagonal/>
    </border>
  </borders>
  <cellStyleXfs count="1">
    <xf numFmtId="0" fontId="0" fillId="0" borderId="0"/>
  </cellStyleXfs>
  <cellXfs count="190">
    <xf numFmtId="0" fontId="0" fillId="0" borderId="0" xfId="0"/>
    <xf numFmtId="0" fontId="2" fillId="0" borderId="0" xfId="0" applyFont="1"/>
    <xf numFmtId="0" fontId="3" fillId="0" borderId="0" xfId="0" applyFont="1"/>
    <xf numFmtId="0" fontId="3" fillId="0" borderId="0" xfId="0" applyFont="1" applyAlignment="1"/>
    <xf numFmtId="0" fontId="9" fillId="0" borderId="0" xfId="0" applyFont="1"/>
    <xf numFmtId="0" fontId="3" fillId="0" borderId="0" xfId="0" applyFont="1" applyAlignment="1">
      <alignment horizontal="left" wrapText="1"/>
    </xf>
    <xf numFmtId="0" fontId="2" fillId="0" borderId="0" xfId="0" applyFont="1" applyAlignment="1">
      <alignment horizontal="left" wrapText="1"/>
    </xf>
    <xf numFmtId="0" fontId="10" fillId="0" borderId="0" xfId="0" applyFont="1" applyAlignment="1">
      <alignment horizontal="center" wrapText="1"/>
    </xf>
    <xf numFmtId="0" fontId="11" fillId="0" borderId="0" xfId="0" applyFont="1"/>
    <xf numFmtId="0" fontId="2" fillId="0" borderId="0" xfId="0" applyFont="1" applyAlignment="1">
      <alignment horizontal="center"/>
    </xf>
    <xf numFmtId="0" fontId="14" fillId="0" borderId="0" xfId="0" applyFont="1"/>
    <xf numFmtId="0" fontId="4" fillId="0" borderId="5" xfId="0" applyFont="1" applyBorder="1" applyAlignment="1">
      <alignment horizontal="center" vertical="top" wrapText="1"/>
    </xf>
    <xf numFmtId="0" fontId="4" fillId="0" borderId="1" xfId="0" applyFont="1" applyBorder="1" applyAlignment="1">
      <alignment horizontal="center" vertical="top" wrapText="1"/>
    </xf>
    <xf numFmtId="0" fontId="11" fillId="0" borderId="8" xfId="0" applyFont="1" applyBorder="1" applyAlignment="1">
      <alignment wrapText="1"/>
    </xf>
    <xf numFmtId="0" fontId="11" fillId="0" borderId="9" xfId="0" applyFont="1" applyBorder="1" applyAlignment="1">
      <alignment wrapText="1"/>
    </xf>
    <xf numFmtId="0" fontId="16" fillId="0" borderId="10" xfId="0" applyFont="1" applyBorder="1" applyAlignment="1">
      <alignment wrapText="1"/>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2" xfId="0" applyFont="1" applyBorder="1" applyAlignment="1">
      <alignment horizontal="center"/>
    </xf>
    <xf numFmtId="164" fontId="9" fillId="0" borderId="14" xfId="0" applyNumberFormat="1" applyFont="1" applyBorder="1" applyAlignment="1">
      <alignment horizontal="right" wrapText="1"/>
    </xf>
    <xf numFmtId="3" fontId="9" fillId="0" borderId="12" xfId="0" quotePrefix="1" applyNumberFormat="1" applyFont="1" applyBorder="1" applyAlignment="1">
      <alignment horizontal="right" vertical="center" wrapText="1"/>
    </xf>
    <xf numFmtId="0" fontId="11" fillId="0" borderId="12" xfId="0" applyFont="1" applyBorder="1" applyAlignment="1">
      <alignment horizontal="left" vertical="center" wrapText="1"/>
    </xf>
    <xf numFmtId="164" fontId="11" fillId="0" borderId="12" xfId="0" applyNumberFormat="1" applyFont="1" applyBorder="1" applyAlignment="1">
      <alignment horizontal="right" vertical="center" wrapText="1"/>
    </xf>
    <xf numFmtId="164" fontId="2" fillId="0" borderId="15" xfId="0" applyNumberFormat="1" applyFont="1" applyBorder="1" applyAlignment="1">
      <alignment horizontal="right" vertical="center" wrapText="1"/>
    </xf>
    <xf numFmtId="164" fontId="2" fillId="0" borderId="0" xfId="0" applyNumberFormat="1" applyFont="1" applyBorder="1" applyAlignment="1">
      <alignment horizontal="right" vertical="center" wrapText="1"/>
    </xf>
    <xf numFmtId="0" fontId="3" fillId="0" borderId="0" xfId="0" applyFont="1" applyBorder="1" applyAlignment="1">
      <alignment horizontal="center" vertical="center" wrapText="1"/>
    </xf>
    <xf numFmtId="0" fontId="11" fillId="0" borderId="16" xfId="0" quotePrefix="1" applyFont="1" applyBorder="1" applyAlignment="1">
      <alignment horizontal="center"/>
    </xf>
    <xf numFmtId="0" fontId="11" fillId="0" borderId="17" xfId="0" applyFont="1" applyBorder="1"/>
    <xf numFmtId="164" fontId="11" fillId="0" borderId="18" xfId="0" applyNumberFormat="1" applyFont="1" applyBorder="1"/>
    <xf numFmtId="3" fontId="11" fillId="0" borderId="18" xfId="0" applyNumberFormat="1" applyFont="1" applyBorder="1" applyAlignment="1">
      <alignment vertical="center" wrapText="1"/>
    </xf>
    <xf numFmtId="0" fontId="2" fillId="0" borderId="0" xfId="0" applyFont="1" applyBorder="1" applyAlignment="1">
      <alignment horizontal="center" vertical="center" wrapText="1"/>
    </xf>
    <xf numFmtId="3" fontId="11" fillId="0" borderId="16" xfId="0" quotePrefix="1" applyNumberFormat="1" applyFont="1" applyBorder="1" applyAlignment="1">
      <alignment vertical="center" wrapText="1"/>
    </xf>
    <xf numFmtId="0" fontId="9" fillId="0" borderId="17" xfId="0" quotePrefix="1" applyFont="1" applyBorder="1"/>
    <xf numFmtId="0" fontId="9" fillId="0" borderId="16" xfId="0" quotePrefix="1" applyFont="1" applyBorder="1" applyAlignment="1">
      <alignment horizontal="center" vertical="center"/>
    </xf>
    <xf numFmtId="3" fontId="9" fillId="0" borderId="18" xfId="0" applyNumberFormat="1" applyFont="1" applyBorder="1" applyAlignment="1">
      <alignment vertical="center" wrapText="1"/>
    </xf>
    <xf numFmtId="3" fontId="9" fillId="0" borderId="16" xfId="0" quotePrefix="1" applyNumberFormat="1" applyFont="1" applyBorder="1" applyAlignment="1">
      <alignment vertical="center" wrapText="1"/>
    </xf>
    <xf numFmtId="3" fontId="11" fillId="0" borderId="16" xfId="0" applyNumberFormat="1" applyFont="1" applyBorder="1" applyAlignment="1">
      <alignment vertical="center" wrapText="1"/>
    </xf>
    <xf numFmtId="0" fontId="9" fillId="0" borderId="0" xfId="0" applyFont="1" applyAlignment="1">
      <alignment vertical="center"/>
    </xf>
    <xf numFmtId="0" fontId="11" fillId="0" borderId="17" xfId="0" quotePrefix="1" applyFont="1" applyBorder="1" applyAlignment="1">
      <alignment wrapText="1"/>
    </xf>
    <xf numFmtId="0" fontId="7" fillId="0" borderId="18" xfId="0" applyFont="1" applyBorder="1" applyAlignment="1">
      <alignment wrapText="1"/>
    </xf>
    <xf numFmtId="0" fontId="9" fillId="0" borderId="16" xfId="0" quotePrefix="1" applyFont="1" applyBorder="1" applyAlignment="1">
      <alignment horizontal="center"/>
    </xf>
    <xf numFmtId="3" fontId="9" fillId="0" borderId="16" xfId="0" applyNumberFormat="1" applyFont="1" applyBorder="1" applyAlignment="1">
      <alignment vertical="center" wrapText="1"/>
    </xf>
    <xf numFmtId="0" fontId="11" fillId="0" borderId="16" xfId="0" quotePrefix="1" applyFont="1" applyBorder="1" applyAlignment="1">
      <alignment horizontal="center" vertical="center"/>
    </xf>
    <xf numFmtId="0" fontId="11" fillId="0" borderId="0" xfId="0" applyFont="1" applyAlignment="1">
      <alignment vertical="center"/>
    </xf>
    <xf numFmtId="0" fontId="9" fillId="0" borderId="16" xfId="0" applyFont="1" applyBorder="1" applyAlignment="1">
      <alignment vertical="center"/>
    </xf>
    <xf numFmtId="164" fontId="9" fillId="0" borderId="16" xfId="0" applyNumberFormat="1" applyFont="1" applyBorder="1" applyAlignment="1">
      <alignment vertical="center"/>
    </xf>
    <xf numFmtId="3" fontId="9" fillId="0" borderId="16" xfId="0" applyNumberFormat="1" applyFont="1" applyBorder="1" applyAlignment="1">
      <alignment vertical="center"/>
    </xf>
    <xf numFmtId="164" fontId="14" fillId="0" borderId="16" xfId="0" applyNumberFormat="1" applyFont="1" applyBorder="1" applyAlignment="1">
      <alignment vertical="center"/>
    </xf>
    <xf numFmtId="164" fontId="3" fillId="0" borderId="15" xfId="0" applyNumberFormat="1" applyFont="1" applyBorder="1" applyAlignment="1">
      <alignment horizontal="right" vertical="center" wrapText="1"/>
    </xf>
    <xf numFmtId="164" fontId="3" fillId="0" borderId="0" xfId="0" applyNumberFormat="1" applyFont="1" applyBorder="1" applyAlignment="1">
      <alignment horizontal="right" vertical="center" wrapText="1"/>
    </xf>
    <xf numFmtId="0" fontId="11" fillId="0" borderId="16" xfId="0" quotePrefix="1" applyFont="1" applyBorder="1"/>
    <xf numFmtId="164" fontId="11" fillId="0" borderId="16" xfId="0" applyNumberFormat="1" applyFont="1" applyBorder="1"/>
    <xf numFmtId="0" fontId="11" fillId="0" borderId="17" xfId="0" quotePrefix="1" applyFont="1" applyBorder="1"/>
    <xf numFmtId="0" fontId="17" fillId="0" borderId="16" xfId="0" quotePrefix="1" applyFont="1" applyBorder="1" applyAlignment="1">
      <alignment horizontal="center"/>
    </xf>
    <xf numFmtId="0" fontId="17" fillId="0" borderId="17" xfId="0" quotePrefix="1" applyFont="1" applyBorder="1"/>
    <xf numFmtId="164" fontId="17" fillId="0" borderId="18" xfId="0" applyNumberFormat="1" applyFont="1" applyBorder="1"/>
    <xf numFmtId="3" fontId="17" fillId="0" borderId="16" xfId="0" quotePrefix="1" applyNumberFormat="1" applyFont="1" applyBorder="1" applyAlignment="1">
      <alignment vertical="center" wrapText="1"/>
    </xf>
    <xf numFmtId="3" fontId="17" fillId="0" borderId="16" xfId="0" applyNumberFormat="1" applyFont="1" applyBorder="1" applyAlignment="1">
      <alignment vertical="center" wrapText="1"/>
    </xf>
    <xf numFmtId="164" fontId="18" fillId="0" borderId="15" xfId="0" applyNumberFormat="1" applyFont="1" applyBorder="1" applyAlignment="1">
      <alignment horizontal="right" vertical="center" wrapText="1"/>
    </xf>
    <xf numFmtId="164" fontId="18" fillId="0" borderId="0" xfId="0" applyNumberFormat="1" applyFont="1" applyBorder="1" applyAlignment="1">
      <alignment horizontal="right" vertical="center" wrapText="1"/>
    </xf>
    <xf numFmtId="0" fontId="18" fillId="0" borderId="0" xfId="0" applyFont="1" applyBorder="1" applyAlignment="1">
      <alignment horizontal="center" vertical="center" wrapText="1"/>
    </xf>
    <xf numFmtId="0" fontId="17" fillId="0" borderId="0" xfId="0" applyFont="1"/>
    <xf numFmtId="3" fontId="17" fillId="0" borderId="18" xfId="0" applyNumberFormat="1" applyFont="1" applyBorder="1" applyAlignment="1">
      <alignment vertical="center" wrapText="1"/>
    </xf>
    <xf numFmtId="3" fontId="17" fillId="0" borderId="16" xfId="0" quotePrefix="1" applyNumberFormat="1" applyFont="1" applyBorder="1" applyAlignment="1">
      <alignment vertical="center"/>
    </xf>
    <xf numFmtId="3" fontId="17" fillId="0" borderId="16" xfId="0" applyNumberFormat="1" applyFont="1" applyBorder="1" applyAlignment="1">
      <alignment vertical="center"/>
    </xf>
    <xf numFmtId="164" fontId="18" fillId="0" borderId="15" xfId="0" applyNumberFormat="1" applyFont="1" applyBorder="1" applyAlignment="1">
      <alignment vertical="center"/>
    </xf>
    <xf numFmtId="164" fontId="18" fillId="0" borderId="0" xfId="0" applyNumberFormat="1" applyFont="1" applyBorder="1" applyAlignment="1">
      <alignment vertical="center"/>
    </xf>
    <xf numFmtId="0" fontId="18" fillId="0" borderId="0" xfId="0" applyFont="1" applyBorder="1" applyAlignment="1">
      <alignment vertical="center"/>
    </xf>
    <xf numFmtId="0" fontId="17" fillId="0" borderId="0" xfId="0" applyFont="1" applyAlignment="1">
      <alignment vertical="center"/>
    </xf>
    <xf numFmtId="0" fontId="11" fillId="0" borderId="16" xfId="0" applyFont="1" applyBorder="1"/>
    <xf numFmtId="3" fontId="11" fillId="0" borderId="16" xfId="0" quotePrefix="1" applyNumberFormat="1" applyFont="1" applyBorder="1" applyAlignment="1">
      <alignment vertical="center"/>
    </xf>
    <xf numFmtId="3" fontId="11" fillId="0" borderId="16" xfId="0" applyNumberFormat="1" applyFont="1" applyBorder="1" applyAlignment="1">
      <alignment vertical="center"/>
    </xf>
    <xf numFmtId="164" fontId="2" fillId="0" borderId="15" xfId="0" applyNumberFormat="1" applyFont="1" applyBorder="1" applyAlignment="1">
      <alignment vertical="center"/>
    </xf>
    <xf numFmtId="164" fontId="2" fillId="0" borderId="0" xfId="0" applyNumberFormat="1" applyFont="1" applyBorder="1" applyAlignment="1">
      <alignment vertical="center"/>
    </xf>
    <xf numFmtId="0" fontId="2" fillId="0" borderId="0" xfId="0" applyFont="1" applyBorder="1" applyAlignment="1">
      <alignment vertical="center"/>
    </xf>
    <xf numFmtId="164" fontId="11" fillId="0" borderId="0" xfId="0" applyNumberFormat="1" applyFont="1" applyAlignment="1">
      <alignment vertical="center"/>
    </xf>
    <xf numFmtId="164" fontId="3" fillId="0" borderId="15" xfId="0" applyNumberFormat="1" applyFont="1" applyBorder="1" applyAlignment="1">
      <alignment vertical="center"/>
    </xf>
    <xf numFmtId="164" fontId="3" fillId="0" borderId="0" xfId="0" applyNumberFormat="1" applyFont="1" applyBorder="1" applyAlignment="1">
      <alignment vertical="center"/>
    </xf>
    <xf numFmtId="0" fontId="3" fillId="0" borderId="0" xfId="0" applyFont="1" applyBorder="1" applyAlignment="1">
      <alignment vertical="center"/>
    </xf>
    <xf numFmtId="3" fontId="11" fillId="0" borderId="16" xfId="0" applyNumberFormat="1" applyFont="1" applyBorder="1"/>
    <xf numFmtId="3" fontId="18" fillId="0" borderId="15" xfId="0" applyNumberFormat="1" applyFont="1" applyBorder="1" applyAlignment="1">
      <alignment vertical="center"/>
    </xf>
    <xf numFmtId="0" fontId="14" fillId="0" borderId="16" xfId="0" quotePrefix="1" applyFont="1" applyBorder="1" applyAlignment="1">
      <alignment horizontal="center"/>
    </xf>
    <xf numFmtId="0" fontId="14" fillId="0" borderId="16" xfId="0" applyFont="1" applyBorder="1"/>
    <xf numFmtId="164" fontId="14" fillId="0" borderId="16" xfId="0" applyNumberFormat="1" applyFont="1" applyBorder="1"/>
    <xf numFmtId="3" fontId="9" fillId="0" borderId="16" xfId="0" quotePrefix="1" applyNumberFormat="1" applyFont="1" applyBorder="1" applyAlignment="1">
      <alignment vertical="center"/>
    </xf>
    <xf numFmtId="164" fontId="3" fillId="0" borderId="15" xfId="0" applyNumberFormat="1" applyFont="1" applyBorder="1"/>
    <xf numFmtId="164" fontId="3" fillId="0" borderId="0" xfId="0" applyNumberFormat="1" applyFont="1" applyBorder="1"/>
    <xf numFmtId="0" fontId="3" fillId="0" borderId="0" xfId="0" applyFont="1" applyBorder="1"/>
    <xf numFmtId="164" fontId="2" fillId="0" borderId="15" xfId="0" applyNumberFormat="1" applyFont="1" applyBorder="1"/>
    <xf numFmtId="164" fontId="2" fillId="0" borderId="0" xfId="0" applyNumberFormat="1" applyFont="1" applyBorder="1"/>
    <xf numFmtId="0" fontId="2" fillId="0" borderId="0" xfId="0" applyFont="1" applyBorder="1"/>
    <xf numFmtId="164" fontId="11" fillId="0" borderId="0" xfId="0" applyNumberFormat="1" applyFont="1"/>
    <xf numFmtId="0" fontId="9" fillId="0" borderId="16" xfId="0" applyFont="1" applyBorder="1"/>
    <xf numFmtId="0" fontId="11" fillId="0" borderId="16" xfId="0" applyNumberFormat="1" applyFont="1" applyBorder="1" applyAlignment="1">
      <alignment horizontal="center" vertical="center"/>
    </xf>
    <xf numFmtId="0" fontId="4" fillId="0" borderId="0" xfId="0" applyNumberFormat="1" applyFont="1" applyBorder="1" applyAlignment="1">
      <alignment horizontal="center" vertical="center"/>
    </xf>
    <xf numFmtId="0" fontId="19" fillId="2" borderId="21" xfId="0" applyFont="1" applyFill="1" applyBorder="1" applyAlignment="1" applyProtection="1">
      <alignment horizontal="center" vertical="center" wrapText="1" shrinkToFit="1"/>
      <protection locked="0"/>
    </xf>
    <xf numFmtId="0" fontId="19" fillId="2" borderId="18" xfId="0" applyFont="1" applyFill="1" applyBorder="1" applyAlignment="1" applyProtection="1">
      <alignment horizontal="left" vertical="center" wrapText="1" shrinkToFit="1"/>
      <protection locked="0"/>
    </xf>
    <xf numFmtId="0" fontId="4" fillId="0" borderId="0" xfId="0" applyFont="1" applyBorder="1" applyAlignment="1"/>
    <xf numFmtId="3" fontId="4" fillId="0" borderId="0" xfId="0" applyNumberFormat="1" applyFont="1" applyBorder="1" applyAlignment="1"/>
    <xf numFmtId="0" fontId="9" fillId="2" borderId="21" xfId="0" applyFont="1" applyFill="1" applyBorder="1" applyAlignment="1" applyProtection="1">
      <alignment horizontal="center" vertical="center" wrapText="1" shrinkToFit="1"/>
      <protection locked="0"/>
    </xf>
    <xf numFmtId="0" fontId="9" fillId="2" borderId="18" xfId="0" applyFont="1" applyFill="1" applyBorder="1" applyAlignment="1" applyProtection="1">
      <alignment horizontal="left" vertical="center" wrapText="1" shrinkToFit="1"/>
      <protection locked="0"/>
    </xf>
    <xf numFmtId="0" fontId="5" fillId="0" borderId="0" xfId="0" applyFont="1" applyBorder="1" applyAlignment="1"/>
    <xf numFmtId="3" fontId="5" fillId="0" borderId="0" xfId="0" applyNumberFormat="1" applyFont="1" applyBorder="1" applyAlignment="1"/>
    <xf numFmtId="0" fontId="19" fillId="2" borderId="22" xfId="0" applyFont="1" applyFill="1" applyBorder="1" applyAlignment="1" applyProtection="1">
      <alignment horizontal="left" vertical="center" wrapText="1" shrinkToFit="1"/>
      <protection locked="0"/>
    </xf>
    <xf numFmtId="0" fontId="9" fillId="2" borderId="22" xfId="0" applyFont="1" applyFill="1" applyBorder="1" applyAlignment="1" applyProtection="1">
      <alignment horizontal="left" vertical="center" wrapText="1" shrinkToFit="1"/>
      <protection locked="0"/>
    </xf>
    <xf numFmtId="0" fontId="20" fillId="0" borderId="12" xfId="0" applyFont="1" applyBorder="1"/>
    <xf numFmtId="0" fontId="21" fillId="2" borderId="21" xfId="0" applyFont="1" applyFill="1" applyBorder="1" applyAlignment="1" applyProtection="1">
      <alignment horizontal="center" vertical="center" wrapText="1" shrinkToFit="1"/>
      <protection locked="0"/>
    </xf>
    <xf numFmtId="0" fontId="21" fillId="2" borderId="22" xfId="0" applyFont="1" applyFill="1" applyBorder="1" applyAlignment="1" applyProtection="1">
      <alignment horizontal="left" vertical="center" wrapText="1" shrinkToFit="1"/>
      <protection locked="0"/>
    </xf>
    <xf numFmtId="0" fontId="20" fillId="0" borderId="16" xfId="0" applyFont="1" applyBorder="1"/>
    <xf numFmtId="3" fontId="20" fillId="0" borderId="16" xfId="0" applyNumberFormat="1" applyFont="1" applyBorder="1" applyAlignment="1">
      <alignment vertical="center"/>
    </xf>
    <xf numFmtId="0" fontId="22" fillId="0" borderId="0" xfId="0" applyFont="1" applyBorder="1" applyAlignment="1"/>
    <xf numFmtId="0" fontId="23" fillId="0" borderId="16" xfId="0" applyFont="1" applyBorder="1"/>
    <xf numFmtId="3" fontId="23" fillId="0" borderId="16" xfId="0" applyNumberFormat="1" applyFont="1" applyBorder="1" applyAlignment="1">
      <alignment vertical="center"/>
    </xf>
    <xf numFmtId="3" fontId="24" fillId="0" borderId="0" xfId="0" applyNumberFormat="1" applyFont="1" applyBorder="1" applyAlignment="1"/>
    <xf numFmtId="0" fontId="24" fillId="0" borderId="0" xfId="0" applyFont="1" applyBorder="1" applyAlignment="1"/>
    <xf numFmtId="0" fontId="9" fillId="0" borderId="16" xfId="0" quotePrefix="1" applyFont="1" applyBorder="1"/>
    <xf numFmtId="0" fontId="25" fillId="0" borderId="16" xfId="0" quotePrefix="1" applyFont="1" applyBorder="1"/>
    <xf numFmtId="0" fontId="26" fillId="0" borderId="0" xfId="0" applyFont="1" applyBorder="1" applyAlignment="1"/>
    <xf numFmtId="0" fontId="27" fillId="0" borderId="16" xfId="0" quotePrefix="1" applyFont="1" applyBorder="1"/>
    <xf numFmtId="0" fontId="28" fillId="0" borderId="0" xfId="0" applyFont="1" applyBorder="1" applyAlignment="1"/>
    <xf numFmtId="0" fontId="11" fillId="0" borderId="16" xfId="0" applyFont="1" applyBorder="1" applyAlignment="1">
      <alignment vertical="center"/>
    </xf>
    <xf numFmtId="0" fontId="21" fillId="2" borderId="18" xfId="0" applyFont="1" applyFill="1" applyBorder="1" applyAlignment="1" applyProtection="1">
      <alignment horizontal="left" vertical="center" wrapText="1" shrinkToFit="1"/>
      <protection locked="0"/>
    </xf>
    <xf numFmtId="0" fontId="11" fillId="2" borderId="21" xfId="0" applyFont="1" applyFill="1" applyBorder="1" applyAlignment="1" applyProtection="1">
      <alignment horizontal="center" vertical="center" wrapText="1" shrinkToFit="1"/>
      <protection locked="0"/>
    </xf>
    <xf numFmtId="0" fontId="11" fillId="2" borderId="18" xfId="0" applyFont="1" applyFill="1" applyBorder="1" applyAlignment="1" applyProtection="1">
      <alignment horizontal="left" vertical="center" wrapText="1" shrinkToFit="1"/>
      <protection locked="0"/>
    </xf>
    <xf numFmtId="0" fontId="2" fillId="0" borderId="0" xfId="0" applyFont="1" applyAlignment="1">
      <alignment horizontal="center" vertical="top" wrapText="1"/>
    </xf>
    <xf numFmtId="3" fontId="2" fillId="0" borderId="0" xfId="0" applyNumberFormat="1" applyFont="1" applyAlignment="1">
      <alignment horizontal="center" vertical="top" wrapText="1"/>
    </xf>
    <xf numFmtId="0" fontId="2" fillId="0" borderId="0" xfId="0" applyFont="1" applyAlignment="1"/>
    <xf numFmtId="0" fontId="3" fillId="0" borderId="0" xfId="0" applyFont="1" applyAlignment="1">
      <alignment horizontal="center" vertical="top" wrapText="1"/>
    </xf>
    <xf numFmtId="3" fontId="3" fillId="0" borderId="0" xfId="0" applyNumberFormat="1" applyFont="1" applyAlignment="1">
      <alignment horizontal="center" vertical="top" wrapText="1"/>
    </xf>
    <xf numFmtId="0" fontId="3"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left" wrapText="1"/>
    </xf>
    <xf numFmtId="3" fontId="29" fillId="0" borderId="16" xfId="0" applyNumberFormat="1" applyFont="1" applyBorder="1" applyAlignment="1">
      <alignment vertical="center"/>
    </xf>
    <xf numFmtId="0" fontId="9" fillId="0" borderId="23" xfId="0" applyFont="1" applyBorder="1"/>
    <xf numFmtId="0" fontId="9" fillId="2" borderId="24" xfId="0" applyFont="1" applyFill="1" applyBorder="1" applyAlignment="1" applyProtection="1">
      <alignment horizontal="center" vertical="center" wrapText="1" shrinkToFit="1"/>
      <protection locked="0"/>
    </xf>
    <xf numFmtId="0" fontId="9" fillId="2" borderId="20" xfId="0" applyFont="1" applyFill="1" applyBorder="1" applyAlignment="1" applyProtection="1">
      <alignment horizontal="left" vertical="center" wrapText="1" shrinkToFit="1"/>
      <protection locked="0"/>
    </xf>
    <xf numFmtId="3" fontId="9" fillId="0" borderId="23" xfId="0" applyNumberFormat="1" applyFont="1" applyBorder="1" applyAlignment="1">
      <alignment vertical="center"/>
    </xf>
    <xf numFmtId="3" fontId="9" fillId="0" borderId="20" xfId="0" applyNumberFormat="1" applyFont="1" applyBorder="1" applyAlignment="1">
      <alignment vertical="center" wrapText="1"/>
    </xf>
    <xf numFmtId="0" fontId="11" fillId="0" borderId="1" xfId="0" applyFont="1" applyBorder="1"/>
    <xf numFmtId="0" fontId="19" fillId="2" borderId="25" xfId="0" applyFont="1" applyFill="1" applyBorder="1" applyAlignment="1" applyProtection="1">
      <alignment horizontal="center" vertical="center" wrapText="1" shrinkToFit="1"/>
      <protection locked="0"/>
    </xf>
    <xf numFmtId="0" fontId="19" fillId="2" borderId="7" xfId="0" applyFont="1" applyFill="1" applyBorder="1" applyAlignment="1" applyProtection="1">
      <alignment horizontal="center" vertical="center" wrapText="1" shrinkToFit="1"/>
      <protection locked="0"/>
    </xf>
    <xf numFmtId="3" fontId="11" fillId="0" borderId="1" xfId="0" applyNumberFormat="1" applyFont="1" applyBorder="1" applyAlignment="1">
      <alignment vertical="center"/>
    </xf>
    <xf numFmtId="3" fontId="11" fillId="0" borderId="7" xfId="0" applyNumberFormat="1" applyFont="1" applyBorder="1" applyAlignment="1">
      <alignment vertical="center" wrapText="1"/>
    </xf>
    <xf numFmtId="0" fontId="2" fillId="0" borderId="26" xfId="0" applyFont="1" applyBorder="1" applyAlignment="1">
      <alignment horizontal="center" vertical="top"/>
    </xf>
    <xf numFmtId="0" fontId="15" fillId="0" borderId="4" xfId="0" applyFont="1" applyBorder="1" applyAlignment="1">
      <alignment horizontal="center" vertical="top"/>
    </xf>
    <xf numFmtId="0" fontId="0" fillId="0" borderId="27" xfId="0" applyBorder="1" applyAlignment="1">
      <alignment horizontal="center" vertical="top"/>
    </xf>
    <xf numFmtId="0" fontId="0" fillId="0" borderId="10" xfId="0" applyBorder="1" applyAlignment="1">
      <alignment horizontal="center" vertical="top"/>
    </xf>
    <xf numFmtId="0" fontId="3" fillId="0" borderId="0" xfId="0" applyFont="1" applyAlignment="1">
      <alignment horizontal="center" vertical="top" wrapText="1"/>
    </xf>
    <xf numFmtId="3" fontId="9" fillId="0" borderId="17" xfId="0" applyNumberFormat="1" applyFont="1" applyBorder="1" applyAlignment="1">
      <alignment vertical="center" wrapText="1"/>
    </xf>
    <xf numFmtId="0" fontId="16" fillId="0" borderId="18" xfId="0" applyFont="1" applyBorder="1" applyAlignment="1">
      <alignment vertical="center" wrapText="1"/>
    </xf>
    <xf numFmtId="0" fontId="9" fillId="0" borderId="17" xfId="0" quotePrefix="1" applyFont="1" applyBorder="1" applyAlignment="1">
      <alignment wrapText="1"/>
    </xf>
    <xf numFmtId="0" fontId="16" fillId="0" borderId="18" xfId="0" applyFont="1" applyBorder="1" applyAlignment="1">
      <alignment wrapText="1"/>
    </xf>
    <xf numFmtId="0" fontId="17" fillId="0" borderId="17" xfId="0" quotePrefix="1" applyFont="1" applyBorder="1" applyAlignment="1">
      <alignment wrapText="1"/>
    </xf>
    <xf numFmtId="0" fontId="0" fillId="0" borderId="18" xfId="0" applyBorder="1" applyAlignment="1">
      <alignment wrapText="1"/>
    </xf>
    <xf numFmtId="0" fontId="11" fillId="0" borderId="19" xfId="0" applyFont="1" applyBorder="1" applyAlignment="1">
      <alignment horizontal="left" vertical="center" wrapText="1"/>
    </xf>
    <xf numFmtId="0" fontId="16" fillId="0" borderId="20" xfId="0" applyFont="1" applyBorder="1" applyAlignment="1">
      <alignment vertical="center" wrapText="1"/>
    </xf>
    <xf numFmtId="0" fontId="2" fillId="0" borderId="0" xfId="0" applyFont="1" applyAlignment="1">
      <alignment horizontal="center" vertical="top" wrapText="1"/>
    </xf>
    <xf numFmtId="0" fontId="11" fillId="0" borderId="17" xfId="0" quotePrefix="1" applyFont="1" applyBorder="1" applyAlignment="1">
      <alignment vertical="center" wrapText="1"/>
    </xf>
    <xf numFmtId="0" fontId="0" fillId="0" borderId="18" xfId="0" applyBorder="1" applyAlignment="1">
      <alignment vertical="center" wrapText="1"/>
    </xf>
    <xf numFmtId="0" fontId="12" fillId="0" borderId="0" xfId="0" applyFont="1" applyAlignment="1">
      <alignment horizontal="center" vertical="center" wrapText="1"/>
    </xf>
    <xf numFmtId="0" fontId="1" fillId="0" borderId="0" xfId="0"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wrapText="1"/>
    </xf>
    <xf numFmtId="0" fontId="2" fillId="0" borderId="2" xfId="0" applyFont="1" applyBorder="1" applyAlignment="1">
      <alignment horizontal="center" vertical="center" wrapText="1"/>
    </xf>
    <xf numFmtId="0" fontId="0" fillId="0" borderId="8" xfId="0" applyBorder="1" applyAlignment="1">
      <alignment wrapText="1"/>
    </xf>
    <xf numFmtId="0" fontId="2" fillId="0" borderId="3" xfId="0" applyFont="1" applyBorder="1" applyAlignment="1">
      <alignment horizontal="center" vertical="center" wrapText="1"/>
    </xf>
    <xf numFmtId="0" fontId="0" fillId="0" borderId="4" xfId="0" applyBorder="1" applyAlignment="1">
      <alignment wrapText="1"/>
    </xf>
    <xf numFmtId="0" fontId="0" fillId="0" borderId="9" xfId="0" applyBorder="1" applyAlignment="1">
      <alignment wrapText="1"/>
    </xf>
    <xf numFmtId="0" fontId="0" fillId="0" borderId="10" xfId="0" applyBorder="1" applyAlignment="1">
      <alignment wrapText="1"/>
    </xf>
    <xf numFmtId="0" fontId="11" fillId="0" borderId="4" xfId="0" applyFont="1" applyBorder="1" applyAlignment="1">
      <alignment horizontal="center" vertical="center" wrapText="1"/>
    </xf>
    <xf numFmtId="0" fontId="0" fillId="0" borderId="11" xfId="0" applyBorder="1" applyAlignment="1">
      <alignment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15" fillId="0" borderId="7" xfId="0" applyFont="1" applyBorder="1" applyAlignment="1">
      <alignment horizontal="center" wrapText="1"/>
    </xf>
    <xf numFmtId="0" fontId="11" fillId="0" borderId="13" xfId="0" applyFont="1" applyBorder="1" applyAlignment="1">
      <alignment horizontal="left" wrapText="1"/>
    </xf>
    <xf numFmtId="0" fontId="7" fillId="0" borderId="14" xfId="0" applyFont="1" applyBorder="1" applyAlignment="1">
      <alignment horizontal="left" wrapText="1"/>
    </xf>
    <xf numFmtId="0" fontId="9" fillId="0" borderId="17" xfId="0" quotePrefix="1" applyFont="1" applyBorder="1" applyAlignment="1">
      <alignment vertical="center" wrapText="1"/>
    </xf>
    <xf numFmtId="0" fontId="12" fillId="0" borderId="0" xfId="0" applyFont="1" applyAlignment="1">
      <alignment horizontal="center"/>
    </xf>
    <xf numFmtId="0" fontId="2" fillId="0" borderId="0" xfId="0" applyFont="1" applyAlignment="1">
      <alignment horizontal="center" wrapText="1"/>
    </xf>
    <xf numFmtId="0" fontId="7" fillId="0" borderId="0" xfId="0" applyFont="1" applyAlignment="1">
      <alignment horizontal="center" wrapText="1"/>
    </xf>
    <xf numFmtId="0" fontId="1" fillId="0" borderId="0" xfId="0" applyFont="1" applyAlignment="1">
      <alignment horizontal="center" wrapText="1"/>
    </xf>
    <xf numFmtId="0" fontId="8" fillId="0" borderId="0" xfId="0" applyFont="1" applyAlignment="1">
      <alignment horizontal="center" wrapText="1"/>
    </xf>
    <xf numFmtId="0" fontId="2" fillId="0" borderId="0" xfId="0" applyFont="1" applyAlignment="1">
      <alignment horizontal="left" wrapText="1"/>
    </xf>
    <xf numFmtId="0" fontId="7" fillId="0" borderId="0" xfId="0" applyFont="1" applyAlignment="1"/>
    <xf numFmtId="0" fontId="2" fillId="0" borderId="2" xfId="0" applyFont="1" applyBorder="1" applyAlignment="1">
      <alignment horizontal="center" vertical="top" wrapText="1"/>
    </xf>
    <xf numFmtId="0" fontId="0" fillId="0" borderId="8" xfId="0" applyBorder="1" applyAlignment="1">
      <alignment horizontal="center" vertical="top" wrapText="1"/>
    </xf>
    <xf numFmtId="0" fontId="6" fillId="0" borderId="0" xfId="0" applyFont="1" applyAlignment="1">
      <alignment horizontal="center" wrapText="1"/>
    </xf>
    <xf numFmtId="0" fontId="30" fillId="0" borderId="0" xfId="0" applyFont="1" applyAlignment="1">
      <alignment horizontal="center" wrapText="1"/>
    </xf>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QUY&#7870;T%20TO&#193;N/2019/T&#7892;NG%20H&#7906;P/PLBB%20So%20KHCN%20201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2020\QT\PLBB%20So%20KHCN%202020(b&#7843;n%20&#273;&#227;%20g&#7917;i%20TC).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QUY&#7870;T%20TO&#193;N/2018/C&#212;NG%20KHAI/Bi&#7875;u%2004-05%20c&#244;ng%20khai%20QT%202018%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n tich"/>
      <sheetName val="Tiet kiem"/>
      <sheetName val="CCTL"/>
      <sheetName val="Tonghop"/>
      <sheetName val="KPgiao-QT"/>
      <sheetName val="tổng hợp nguồn đơn vị"/>
      <sheetName val="mẫu 2a"/>
      <sheetName val="Mau 2b TH"/>
      <sheetName val="Chi tiet mau 2b"/>
      <sheetName val="Mau 2C TH"/>
      <sheetName val="Mau 2C chi tiet"/>
      <sheetName val="TH-ĐỀ TÀI KH"/>
    </sheetNames>
    <sheetDataSet>
      <sheetData sheetId="0"/>
      <sheetData sheetId="1"/>
      <sheetData sheetId="2"/>
      <sheetData sheetId="3"/>
      <sheetData sheetId="4"/>
      <sheetData sheetId="5"/>
      <sheetData sheetId="6">
        <row r="20">
          <cell r="E20">
            <v>6000000</v>
          </cell>
        </row>
      </sheetData>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n tich"/>
      <sheetName val="Tiet kiem"/>
      <sheetName val="CCTL"/>
      <sheetName val="KPgiao-QT"/>
      <sheetName val="tổng hợp nguồn đơn vị"/>
      <sheetName val="mẫu 2a"/>
      <sheetName val="Mau 2b TH"/>
      <sheetName val="Chi tiet mau 2b"/>
      <sheetName val="Mau 2C TH"/>
      <sheetName val="Mau 2C chi tiet"/>
      <sheetName val="TH-ĐỀ TÀI KH"/>
    </sheetNames>
    <sheetDataSet>
      <sheetData sheetId="0"/>
      <sheetData sheetId="1"/>
      <sheetData sheetId="2"/>
      <sheetData sheetId="3"/>
      <sheetData sheetId="4">
        <row r="9">
          <cell r="E9">
            <v>3005000000</v>
          </cell>
        </row>
      </sheetData>
      <sheetData sheetId="5">
        <row r="13">
          <cell r="E13">
            <v>1800000</v>
          </cell>
        </row>
        <row r="17">
          <cell r="E17">
            <v>13715625</v>
          </cell>
        </row>
        <row r="21">
          <cell r="E21">
            <v>600000</v>
          </cell>
        </row>
        <row r="26">
          <cell r="E26">
            <v>2400000</v>
          </cell>
        </row>
        <row r="29">
          <cell r="E29">
            <v>3150000</v>
          </cell>
        </row>
      </sheetData>
      <sheetData sheetId="6"/>
      <sheetData sheetId="7">
        <row r="17">
          <cell r="D17">
            <v>49340497</v>
          </cell>
        </row>
        <row r="20">
          <cell r="D20">
            <v>50000000</v>
          </cell>
          <cell r="F20">
            <v>4028122000</v>
          </cell>
          <cell r="G20">
            <v>1714749039</v>
          </cell>
        </row>
        <row r="21">
          <cell r="D21">
            <v>23250000</v>
          </cell>
          <cell r="F21">
            <v>3093813543</v>
          </cell>
          <cell r="G21">
            <v>1627660139</v>
          </cell>
        </row>
        <row r="24">
          <cell r="D24">
            <v>6270</v>
          </cell>
          <cell r="F24">
            <v>68794559</v>
          </cell>
        </row>
        <row r="28">
          <cell r="D28">
            <v>12160000</v>
          </cell>
        </row>
        <row r="29">
          <cell r="D29">
            <v>9340000</v>
          </cell>
        </row>
        <row r="31">
          <cell r="F31">
            <v>140787165</v>
          </cell>
        </row>
      </sheetData>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4 TH"/>
      <sheetName val="PL 4 VPS"/>
      <sheetName val="PL 3 "/>
      <sheetName val="PL 5 các ĐV"/>
      <sheetName val="PL5 VP Sở"/>
    </sheetNames>
    <sheetDataSet>
      <sheetData sheetId="0">
        <row r="48">
          <cell r="E48">
            <v>0</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9"/>
  <sheetViews>
    <sheetView topLeftCell="A142" workbookViewId="0">
      <selection activeCell="A8" sqref="A8:I8"/>
    </sheetView>
  </sheetViews>
  <sheetFormatPr defaultRowHeight="15.75" x14ac:dyDescent="0.25"/>
  <cols>
    <col min="1" max="1" width="4.42578125" style="1" customWidth="1"/>
    <col min="2" max="2" width="6.140625" style="2" customWidth="1"/>
    <col min="3" max="3" width="37.7109375" style="2" customWidth="1"/>
    <col min="4" max="4" width="13.42578125" style="2" customWidth="1"/>
    <col min="5" max="5" width="15.5703125" style="2" customWidth="1"/>
    <col min="6" max="6" width="15.7109375" style="2" customWidth="1"/>
    <col min="7" max="7" width="12.42578125" style="2" customWidth="1"/>
    <col min="8" max="8" width="12.28515625" style="2" customWidth="1"/>
    <col min="9" max="9" width="12.42578125" style="2" customWidth="1"/>
    <col min="10" max="10" width="15.42578125" style="3" bestFit="1" customWidth="1"/>
    <col min="11" max="11" width="10.85546875" style="3" bestFit="1" customWidth="1"/>
    <col min="12" max="256" width="9.140625" style="3"/>
    <col min="257" max="257" width="4.42578125" style="3" customWidth="1"/>
    <col min="258" max="258" width="6.140625" style="3" customWidth="1"/>
    <col min="259" max="259" width="37.7109375" style="3" customWidth="1"/>
    <col min="260" max="260" width="13.42578125" style="3" customWidth="1"/>
    <col min="261" max="261" width="15.5703125" style="3" customWidth="1"/>
    <col min="262" max="262" width="15.7109375" style="3" customWidth="1"/>
    <col min="263" max="263" width="12.42578125" style="3" customWidth="1"/>
    <col min="264" max="264" width="12.28515625" style="3" customWidth="1"/>
    <col min="265" max="265" width="12.42578125" style="3" customWidth="1"/>
    <col min="266" max="266" width="12.140625" style="3" bestFit="1" customWidth="1"/>
    <col min="267" max="512" width="9.140625" style="3"/>
    <col min="513" max="513" width="4.42578125" style="3" customWidth="1"/>
    <col min="514" max="514" width="6.140625" style="3" customWidth="1"/>
    <col min="515" max="515" width="37.7109375" style="3" customWidth="1"/>
    <col min="516" max="516" width="13.42578125" style="3" customWidth="1"/>
    <col min="517" max="517" width="15.5703125" style="3" customWidth="1"/>
    <col min="518" max="518" width="15.7109375" style="3" customWidth="1"/>
    <col min="519" max="519" width="12.42578125" style="3" customWidth="1"/>
    <col min="520" max="520" width="12.28515625" style="3" customWidth="1"/>
    <col min="521" max="521" width="12.42578125" style="3" customWidth="1"/>
    <col min="522" max="522" width="12.140625" style="3" bestFit="1" customWidth="1"/>
    <col min="523" max="768" width="9.140625" style="3"/>
    <col min="769" max="769" width="4.42578125" style="3" customWidth="1"/>
    <col min="770" max="770" width="6.140625" style="3" customWidth="1"/>
    <col min="771" max="771" width="37.7109375" style="3" customWidth="1"/>
    <col min="772" max="772" width="13.42578125" style="3" customWidth="1"/>
    <col min="773" max="773" width="15.5703125" style="3" customWidth="1"/>
    <col min="774" max="774" width="15.7109375" style="3" customWidth="1"/>
    <col min="775" max="775" width="12.42578125" style="3" customWidth="1"/>
    <col min="776" max="776" width="12.28515625" style="3" customWidth="1"/>
    <col min="777" max="777" width="12.42578125" style="3" customWidth="1"/>
    <col min="778" max="778" width="12.140625" style="3" bestFit="1" customWidth="1"/>
    <col min="779" max="1024" width="9.140625" style="3"/>
    <col min="1025" max="1025" width="4.42578125" style="3" customWidth="1"/>
    <col min="1026" max="1026" width="6.140625" style="3" customWidth="1"/>
    <col min="1027" max="1027" width="37.7109375" style="3" customWidth="1"/>
    <col min="1028" max="1028" width="13.42578125" style="3" customWidth="1"/>
    <col min="1029" max="1029" width="15.5703125" style="3" customWidth="1"/>
    <col min="1030" max="1030" width="15.7109375" style="3" customWidth="1"/>
    <col min="1031" max="1031" width="12.42578125" style="3" customWidth="1"/>
    <col min="1032" max="1032" width="12.28515625" style="3" customWidth="1"/>
    <col min="1033" max="1033" width="12.42578125" style="3" customWidth="1"/>
    <col min="1034" max="1034" width="12.140625" style="3" bestFit="1" customWidth="1"/>
    <col min="1035" max="1280" width="9.140625" style="3"/>
    <col min="1281" max="1281" width="4.42578125" style="3" customWidth="1"/>
    <col min="1282" max="1282" width="6.140625" style="3" customWidth="1"/>
    <col min="1283" max="1283" width="37.7109375" style="3" customWidth="1"/>
    <col min="1284" max="1284" width="13.42578125" style="3" customWidth="1"/>
    <col min="1285" max="1285" width="15.5703125" style="3" customWidth="1"/>
    <col min="1286" max="1286" width="15.7109375" style="3" customWidth="1"/>
    <col min="1287" max="1287" width="12.42578125" style="3" customWidth="1"/>
    <col min="1288" max="1288" width="12.28515625" style="3" customWidth="1"/>
    <col min="1289" max="1289" width="12.42578125" style="3" customWidth="1"/>
    <col min="1290" max="1290" width="12.140625" style="3" bestFit="1" customWidth="1"/>
    <col min="1291" max="1536" width="9.140625" style="3"/>
    <col min="1537" max="1537" width="4.42578125" style="3" customWidth="1"/>
    <col min="1538" max="1538" width="6.140625" style="3" customWidth="1"/>
    <col min="1539" max="1539" width="37.7109375" style="3" customWidth="1"/>
    <col min="1540" max="1540" width="13.42578125" style="3" customWidth="1"/>
    <col min="1541" max="1541" width="15.5703125" style="3" customWidth="1"/>
    <col min="1542" max="1542" width="15.7109375" style="3" customWidth="1"/>
    <col min="1543" max="1543" width="12.42578125" style="3" customWidth="1"/>
    <col min="1544" max="1544" width="12.28515625" style="3" customWidth="1"/>
    <col min="1545" max="1545" width="12.42578125" style="3" customWidth="1"/>
    <col min="1546" max="1546" width="12.140625" style="3" bestFit="1" customWidth="1"/>
    <col min="1547" max="1792" width="9.140625" style="3"/>
    <col min="1793" max="1793" width="4.42578125" style="3" customWidth="1"/>
    <col min="1794" max="1794" width="6.140625" style="3" customWidth="1"/>
    <col min="1795" max="1795" width="37.7109375" style="3" customWidth="1"/>
    <col min="1796" max="1796" width="13.42578125" style="3" customWidth="1"/>
    <col min="1797" max="1797" width="15.5703125" style="3" customWidth="1"/>
    <col min="1798" max="1798" width="15.7109375" style="3" customWidth="1"/>
    <col min="1799" max="1799" width="12.42578125" style="3" customWidth="1"/>
    <col min="1800" max="1800" width="12.28515625" style="3" customWidth="1"/>
    <col min="1801" max="1801" width="12.42578125" style="3" customWidth="1"/>
    <col min="1802" max="1802" width="12.140625" style="3" bestFit="1" customWidth="1"/>
    <col min="1803" max="2048" width="9.140625" style="3"/>
    <col min="2049" max="2049" width="4.42578125" style="3" customWidth="1"/>
    <col min="2050" max="2050" width="6.140625" style="3" customWidth="1"/>
    <col min="2051" max="2051" width="37.7109375" style="3" customWidth="1"/>
    <col min="2052" max="2052" width="13.42578125" style="3" customWidth="1"/>
    <col min="2053" max="2053" width="15.5703125" style="3" customWidth="1"/>
    <col min="2054" max="2054" width="15.7109375" style="3" customWidth="1"/>
    <col min="2055" max="2055" width="12.42578125" style="3" customWidth="1"/>
    <col min="2056" max="2056" width="12.28515625" style="3" customWidth="1"/>
    <col min="2057" max="2057" width="12.42578125" style="3" customWidth="1"/>
    <col min="2058" max="2058" width="12.140625" style="3" bestFit="1" customWidth="1"/>
    <col min="2059" max="2304" width="9.140625" style="3"/>
    <col min="2305" max="2305" width="4.42578125" style="3" customWidth="1"/>
    <col min="2306" max="2306" width="6.140625" style="3" customWidth="1"/>
    <col min="2307" max="2307" width="37.7109375" style="3" customWidth="1"/>
    <col min="2308" max="2308" width="13.42578125" style="3" customWidth="1"/>
    <col min="2309" max="2309" width="15.5703125" style="3" customWidth="1"/>
    <col min="2310" max="2310" width="15.7109375" style="3" customWidth="1"/>
    <col min="2311" max="2311" width="12.42578125" style="3" customWidth="1"/>
    <col min="2312" max="2312" width="12.28515625" style="3" customWidth="1"/>
    <col min="2313" max="2313" width="12.42578125" style="3" customWidth="1"/>
    <col min="2314" max="2314" width="12.140625" style="3" bestFit="1" customWidth="1"/>
    <col min="2315" max="2560" width="9.140625" style="3"/>
    <col min="2561" max="2561" width="4.42578125" style="3" customWidth="1"/>
    <col min="2562" max="2562" width="6.140625" style="3" customWidth="1"/>
    <col min="2563" max="2563" width="37.7109375" style="3" customWidth="1"/>
    <col min="2564" max="2564" width="13.42578125" style="3" customWidth="1"/>
    <col min="2565" max="2565" width="15.5703125" style="3" customWidth="1"/>
    <col min="2566" max="2566" width="15.7109375" style="3" customWidth="1"/>
    <col min="2567" max="2567" width="12.42578125" style="3" customWidth="1"/>
    <col min="2568" max="2568" width="12.28515625" style="3" customWidth="1"/>
    <col min="2569" max="2569" width="12.42578125" style="3" customWidth="1"/>
    <col min="2570" max="2570" width="12.140625" style="3" bestFit="1" customWidth="1"/>
    <col min="2571" max="2816" width="9.140625" style="3"/>
    <col min="2817" max="2817" width="4.42578125" style="3" customWidth="1"/>
    <col min="2818" max="2818" width="6.140625" style="3" customWidth="1"/>
    <col min="2819" max="2819" width="37.7109375" style="3" customWidth="1"/>
    <col min="2820" max="2820" width="13.42578125" style="3" customWidth="1"/>
    <col min="2821" max="2821" width="15.5703125" style="3" customWidth="1"/>
    <col min="2822" max="2822" width="15.7109375" style="3" customWidth="1"/>
    <col min="2823" max="2823" width="12.42578125" style="3" customWidth="1"/>
    <col min="2824" max="2824" width="12.28515625" style="3" customWidth="1"/>
    <col min="2825" max="2825" width="12.42578125" style="3" customWidth="1"/>
    <col min="2826" max="2826" width="12.140625" style="3" bestFit="1" customWidth="1"/>
    <col min="2827" max="3072" width="9.140625" style="3"/>
    <col min="3073" max="3073" width="4.42578125" style="3" customWidth="1"/>
    <col min="3074" max="3074" width="6.140625" style="3" customWidth="1"/>
    <col min="3075" max="3075" width="37.7109375" style="3" customWidth="1"/>
    <col min="3076" max="3076" width="13.42578125" style="3" customWidth="1"/>
    <col min="3077" max="3077" width="15.5703125" style="3" customWidth="1"/>
    <col min="3078" max="3078" width="15.7109375" style="3" customWidth="1"/>
    <col min="3079" max="3079" width="12.42578125" style="3" customWidth="1"/>
    <col min="3080" max="3080" width="12.28515625" style="3" customWidth="1"/>
    <col min="3081" max="3081" width="12.42578125" style="3" customWidth="1"/>
    <col min="3082" max="3082" width="12.140625" style="3" bestFit="1" customWidth="1"/>
    <col min="3083" max="3328" width="9.140625" style="3"/>
    <col min="3329" max="3329" width="4.42578125" style="3" customWidth="1"/>
    <col min="3330" max="3330" width="6.140625" style="3" customWidth="1"/>
    <col min="3331" max="3331" width="37.7109375" style="3" customWidth="1"/>
    <col min="3332" max="3332" width="13.42578125" style="3" customWidth="1"/>
    <col min="3333" max="3333" width="15.5703125" style="3" customWidth="1"/>
    <col min="3334" max="3334" width="15.7109375" style="3" customWidth="1"/>
    <col min="3335" max="3335" width="12.42578125" style="3" customWidth="1"/>
    <col min="3336" max="3336" width="12.28515625" style="3" customWidth="1"/>
    <col min="3337" max="3337" width="12.42578125" style="3" customWidth="1"/>
    <col min="3338" max="3338" width="12.140625" style="3" bestFit="1" customWidth="1"/>
    <col min="3339" max="3584" width="9.140625" style="3"/>
    <col min="3585" max="3585" width="4.42578125" style="3" customWidth="1"/>
    <col min="3586" max="3586" width="6.140625" style="3" customWidth="1"/>
    <col min="3587" max="3587" width="37.7109375" style="3" customWidth="1"/>
    <col min="3588" max="3588" width="13.42578125" style="3" customWidth="1"/>
    <col min="3589" max="3589" width="15.5703125" style="3" customWidth="1"/>
    <col min="3590" max="3590" width="15.7109375" style="3" customWidth="1"/>
    <col min="3591" max="3591" width="12.42578125" style="3" customWidth="1"/>
    <col min="3592" max="3592" width="12.28515625" style="3" customWidth="1"/>
    <col min="3593" max="3593" width="12.42578125" style="3" customWidth="1"/>
    <col min="3594" max="3594" width="12.140625" style="3" bestFit="1" customWidth="1"/>
    <col min="3595" max="3840" width="9.140625" style="3"/>
    <col min="3841" max="3841" width="4.42578125" style="3" customWidth="1"/>
    <col min="3842" max="3842" width="6.140625" style="3" customWidth="1"/>
    <col min="3843" max="3843" width="37.7109375" style="3" customWidth="1"/>
    <col min="3844" max="3844" width="13.42578125" style="3" customWidth="1"/>
    <col min="3845" max="3845" width="15.5703125" style="3" customWidth="1"/>
    <col min="3846" max="3846" width="15.7109375" style="3" customWidth="1"/>
    <col min="3847" max="3847" width="12.42578125" style="3" customWidth="1"/>
    <col min="3848" max="3848" width="12.28515625" style="3" customWidth="1"/>
    <col min="3849" max="3849" width="12.42578125" style="3" customWidth="1"/>
    <col min="3850" max="3850" width="12.140625" style="3" bestFit="1" customWidth="1"/>
    <col min="3851" max="4096" width="9.140625" style="3"/>
    <col min="4097" max="4097" width="4.42578125" style="3" customWidth="1"/>
    <col min="4098" max="4098" width="6.140625" style="3" customWidth="1"/>
    <col min="4099" max="4099" width="37.7109375" style="3" customWidth="1"/>
    <col min="4100" max="4100" width="13.42578125" style="3" customWidth="1"/>
    <col min="4101" max="4101" width="15.5703125" style="3" customWidth="1"/>
    <col min="4102" max="4102" width="15.7109375" style="3" customWidth="1"/>
    <col min="4103" max="4103" width="12.42578125" style="3" customWidth="1"/>
    <col min="4104" max="4104" width="12.28515625" style="3" customWidth="1"/>
    <col min="4105" max="4105" width="12.42578125" style="3" customWidth="1"/>
    <col min="4106" max="4106" width="12.140625" style="3" bestFit="1" customWidth="1"/>
    <col min="4107" max="4352" width="9.140625" style="3"/>
    <col min="4353" max="4353" width="4.42578125" style="3" customWidth="1"/>
    <col min="4354" max="4354" width="6.140625" style="3" customWidth="1"/>
    <col min="4355" max="4355" width="37.7109375" style="3" customWidth="1"/>
    <col min="4356" max="4356" width="13.42578125" style="3" customWidth="1"/>
    <col min="4357" max="4357" width="15.5703125" style="3" customWidth="1"/>
    <col min="4358" max="4358" width="15.7109375" style="3" customWidth="1"/>
    <col min="4359" max="4359" width="12.42578125" style="3" customWidth="1"/>
    <col min="4360" max="4360" width="12.28515625" style="3" customWidth="1"/>
    <col min="4361" max="4361" width="12.42578125" style="3" customWidth="1"/>
    <col min="4362" max="4362" width="12.140625" style="3" bestFit="1" customWidth="1"/>
    <col min="4363" max="4608" width="9.140625" style="3"/>
    <col min="4609" max="4609" width="4.42578125" style="3" customWidth="1"/>
    <col min="4610" max="4610" width="6.140625" style="3" customWidth="1"/>
    <col min="4611" max="4611" width="37.7109375" style="3" customWidth="1"/>
    <col min="4612" max="4612" width="13.42578125" style="3" customWidth="1"/>
    <col min="4613" max="4613" width="15.5703125" style="3" customWidth="1"/>
    <col min="4614" max="4614" width="15.7109375" style="3" customWidth="1"/>
    <col min="4615" max="4615" width="12.42578125" style="3" customWidth="1"/>
    <col min="4616" max="4616" width="12.28515625" style="3" customWidth="1"/>
    <col min="4617" max="4617" width="12.42578125" style="3" customWidth="1"/>
    <col min="4618" max="4618" width="12.140625" style="3" bestFit="1" customWidth="1"/>
    <col min="4619" max="4864" width="9.140625" style="3"/>
    <col min="4865" max="4865" width="4.42578125" style="3" customWidth="1"/>
    <col min="4866" max="4866" width="6.140625" style="3" customWidth="1"/>
    <col min="4867" max="4867" width="37.7109375" style="3" customWidth="1"/>
    <col min="4868" max="4868" width="13.42578125" style="3" customWidth="1"/>
    <col min="4869" max="4869" width="15.5703125" style="3" customWidth="1"/>
    <col min="4870" max="4870" width="15.7109375" style="3" customWidth="1"/>
    <col min="4871" max="4871" width="12.42578125" style="3" customWidth="1"/>
    <col min="4872" max="4872" width="12.28515625" style="3" customWidth="1"/>
    <col min="4873" max="4873" width="12.42578125" style="3" customWidth="1"/>
    <col min="4874" max="4874" width="12.140625" style="3" bestFit="1" customWidth="1"/>
    <col min="4875" max="5120" width="9.140625" style="3"/>
    <col min="5121" max="5121" width="4.42578125" style="3" customWidth="1"/>
    <col min="5122" max="5122" width="6.140625" style="3" customWidth="1"/>
    <col min="5123" max="5123" width="37.7109375" style="3" customWidth="1"/>
    <col min="5124" max="5124" width="13.42578125" style="3" customWidth="1"/>
    <col min="5125" max="5125" width="15.5703125" style="3" customWidth="1"/>
    <col min="5126" max="5126" width="15.7109375" style="3" customWidth="1"/>
    <col min="5127" max="5127" width="12.42578125" style="3" customWidth="1"/>
    <col min="5128" max="5128" width="12.28515625" style="3" customWidth="1"/>
    <col min="5129" max="5129" width="12.42578125" style="3" customWidth="1"/>
    <col min="5130" max="5130" width="12.140625" style="3" bestFit="1" customWidth="1"/>
    <col min="5131" max="5376" width="9.140625" style="3"/>
    <col min="5377" max="5377" width="4.42578125" style="3" customWidth="1"/>
    <col min="5378" max="5378" width="6.140625" style="3" customWidth="1"/>
    <col min="5379" max="5379" width="37.7109375" style="3" customWidth="1"/>
    <col min="5380" max="5380" width="13.42578125" style="3" customWidth="1"/>
    <col min="5381" max="5381" width="15.5703125" style="3" customWidth="1"/>
    <col min="5382" max="5382" width="15.7109375" style="3" customWidth="1"/>
    <col min="5383" max="5383" width="12.42578125" style="3" customWidth="1"/>
    <col min="5384" max="5384" width="12.28515625" style="3" customWidth="1"/>
    <col min="5385" max="5385" width="12.42578125" style="3" customWidth="1"/>
    <col min="5386" max="5386" width="12.140625" style="3" bestFit="1" customWidth="1"/>
    <col min="5387" max="5632" width="9.140625" style="3"/>
    <col min="5633" max="5633" width="4.42578125" style="3" customWidth="1"/>
    <col min="5634" max="5634" width="6.140625" style="3" customWidth="1"/>
    <col min="5635" max="5635" width="37.7109375" style="3" customWidth="1"/>
    <col min="5636" max="5636" width="13.42578125" style="3" customWidth="1"/>
    <col min="5637" max="5637" width="15.5703125" style="3" customWidth="1"/>
    <col min="5638" max="5638" width="15.7109375" style="3" customWidth="1"/>
    <col min="5639" max="5639" width="12.42578125" style="3" customWidth="1"/>
    <col min="5640" max="5640" width="12.28515625" style="3" customWidth="1"/>
    <col min="5641" max="5641" width="12.42578125" style="3" customWidth="1"/>
    <col min="5642" max="5642" width="12.140625" style="3" bestFit="1" customWidth="1"/>
    <col min="5643" max="5888" width="9.140625" style="3"/>
    <col min="5889" max="5889" width="4.42578125" style="3" customWidth="1"/>
    <col min="5890" max="5890" width="6.140625" style="3" customWidth="1"/>
    <col min="5891" max="5891" width="37.7109375" style="3" customWidth="1"/>
    <col min="5892" max="5892" width="13.42578125" style="3" customWidth="1"/>
    <col min="5893" max="5893" width="15.5703125" style="3" customWidth="1"/>
    <col min="5894" max="5894" width="15.7109375" style="3" customWidth="1"/>
    <col min="5895" max="5895" width="12.42578125" style="3" customWidth="1"/>
    <col min="5896" max="5896" width="12.28515625" style="3" customWidth="1"/>
    <col min="5897" max="5897" width="12.42578125" style="3" customWidth="1"/>
    <col min="5898" max="5898" width="12.140625" style="3" bestFit="1" customWidth="1"/>
    <col min="5899" max="6144" width="9.140625" style="3"/>
    <col min="6145" max="6145" width="4.42578125" style="3" customWidth="1"/>
    <col min="6146" max="6146" width="6.140625" style="3" customWidth="1"/>
    <col min="6147" max="6147" width="37.7109375" style="3" customWidth="1"/>
    <col min="6148" max="6148" width="13.42578125" style="3" customWidth="1"/>
    <col min="6149" max="6149" width="15.5703125" style="3" customWidth="1"/>
    <col min="6150" max="6150" width="15.7109375" style="3" customWidth="1"/>
    <col min="6151" max="6151" width="12.42578125" style="3" customWidth="1"/>
    <col min="6152" max="6152" width="12.28515625" style="3" customWidth="1"/>
    <col min="6153" max="6153" width="12.42578125" style="3" customWidth="1"/>
    <col min="6154" max="6154" width="12.140625" style="3" bestFit="1" customWidth="1"/>
    <col min="6155" max="6400" width="9.140625" style="3"/>
    <col min="6401" max="6401" width="4.42578125" style="3" customWidth="1"/>
    <col min="6402" max="6402" width="6.140625" style="3" customWidth="1"/>
    <col min="6403" max="6403" width="37.7109375" style="3" customWidth="1"/>
    <col min="6404" max="6404" width="13.42578125" style="3" customWidth="1"/>
    <col min="6405" max="6405" width="15.5703125" style="3" customWidth="1"/>
    <col min="6406" max="6406" width="15.7109375" style="3" customWidth="1"/>
    <col min="6407" max="6407" width="12.42578125" style="3" customWidth="1"/>
    <col min="6408" max="6408" width="12.28515625" style="3" customWidth="1"/>
    <col min="6409" max="6409" width="12.42578125" style="3" customWidth="1"/>
    <col min="6410" max="6410" width="12.140625" style="3" bestFit="1" customWidth="1"/>
    <col min="6411" max="6656" width="9.140625" style="3"/>
    <col min="6657" max="6657" width="4.42578125" style="3" customWidth="1"/>
    <col min="6658" max="6658" width="6.140625" style="3" customWidth="1"/>
    <col min="6659" max="6659" width="37.7109375" style="3" customWidth="1"/>
    <col min="6660" max="6660" width="13.42578125" style="3" customWidth="1"/>
    <col min="6661" max="6661" width="15.5703125" style="3" customWidth="1"/>
    <col min="6662" max="6662" width="15.7109375" style="3" customWidth="1"/>
    <col min="6663" max="6663" width="12.42578125" style="3" customWidth="1"/>
    <col min="6664" max="6664" width="12.28515625" style="3" customWidth="1"/>
    <col min="6665" max="6665" width="12.42578125" style="3" customWidth="1"/>
    <col min="6666" max="6666" width="12.140625" style="3" bestFit="1" customWidth="1"/>
    <col min="6667" max="6912" width="9.140625" style="3"/>
    <col min="6913" max="6913" width="4.42578125" style="3" customWidth="1"/>
    <col min="6914" max="6914" width="6.140625" style="3" customWidth="1"/>
    <col min="6915" max="6915" width="37.7109375" style="3" customWidth="1"/>
    <col min="6916" max="6916" width="13.42578125" style="3" customWidth="1"/>
    <col min="6917" max="6917" width="15.5703125" style="3" customWidth="1"/>
    <col min="6918" max="6918" width="15.7109375" style="3" customWidth="1"/>
    <col min="6919" max="6919" width="12.42578125" style="3" customWidth="1"/>
    <col min="6920" max="6920" width="12.28515625" style="3" customWidth="1"/>
    <col min="6921" max="6921" width="12.42578125" style="3" customWidth="1"/>
    <col min="6922" max="6922" width="12.140625" style="3" bestFit="1" customWidth="1"/>
    <col min="6923" max="7168" width="9.140625" style="3"/>
    <col min="7169" max="7169" width="4.42578125" style="3" customWidth="1"/>
    <col min="7170" max="7170" width="6.140625" style="3" customWidth="1"/>
    <col min="7171" max="7171" width="37.7109375" style="3" customWidth="1"/>
    <col min="7172" max="7172" width="13.42578125" style="3" customWidth="1"/>
    <col min="7173" max="7173" width="15.5703125" style="3" customWidth="1"/>
    <col min="7174" max="7174" width="15.7109375" style="3" customWidth="1"/>
    <col min="7175" max="7175" width="12.42578125" style="3" customWidth="1"/>
    <col min="7176" max="7176" width="12.28515625" style="3" customWidth="1"/>
    <col min="7177" max="7177" width="12.42578125" style="3" customWidth="1"/>
    <col min="7178" max="7178" width="12.140625" style="3" bestFit="1" customWidth="1"/>
    <col min="7179" max="7424" width="9.140625" style="3"/>
    <col min="7425" max="7425" width="4.42578125" style="3" customWidth="1"/>
    <col min="7426" max="7426" width="6.140625" style="3" customWidth="1"/>
    <col min="7427" max="7427" width="37.7109375" style="3" customWidth="1"/>
    <col min="7428" max="7428" width="13.42578125" style="3" customWidth="1"/>
    <col min="7429" max="7429" width="15.5703125" style="3" customWidth="1"/>
    <col min="7430" max="7430" width="15.7109375" style="3" customWidth="1"/>
    <col min="7431" max="7431" width="12.42578125" style="3" customWidth="1"/>
    <col min="7432" max="7432" width="12.28515625" style="3" customWidth="1"/>
    <col min="7433" max="7433" width="12.42578125" style="3" customWidth="1"/>
    <col min="7434" max="7434" width="12.140625" style="3" bestFit="1" customWidth="1"/>
    <col min="7435" max="7680" width="9.140625" style="3"/>
    <col min="7681" max="7681" width="4.42578125" style="3" customWidth="1"/>
    <col min="7682" max="7682" width="6.140625" style="3" customWidth="1"/>
    <col min="7683" max="7683" width="37.7109375" style="3" customWidth="1"/>
    <col min="7684" max="7684" width="13.42578125" style="3" customWidth="1"/>
    <col min="7685" max="7685" width="15.5703125" style="3" customWidth="1"/>
    <col min="7686" max="7686" width="15.7109375" style="3" customWidth="1"/>
    <col min="7687" max="7687" width="12.42578125" style="3" customWidth="1"/>
    <col min="7688" max="7688" width="12.28515625" style="3" customWidth="1"/>
    <col min="7689" max="7689" width="12.42578125" style="3" customWidth="1"/>
    <col min="7690" max="7690" width="12.140625" style="3" bestFit="1" customWidth="1"/>
    <col min="7691" max="7936" width="9.140625" style="3"/>
    <col min="7937" max="7937" width="4.42578125" style="3" customWidth="1"/>
    <col min="7938" max="7938" width="6.140625" style="3" customWidth="1"/>
    <col min="7939" max="7939" width="37.7109375" style="3" customWidth="1"/>
    <col min="7940" max="7940" width="13.42578125" style="3" customWidth="1"/>
    <col min="7941" max="7941" width="15.5703125" style="3" customWidth="1"/>
    <col min="7942" max="7942" width="15.7109375" style="3" customWidth="1"/>
    <col min="7943" max="7943" width="12.42578125" style="3" customWidth="1"/>
    <col min="7944" max="7944" width="12.28515625" style="3" customWidth="1"/>
    <col min="7945" max="7945" width="12.42578125" style="3" customWidth="1"/>
    <col min="7946" max="7946" width="12.140625" style="3" bestFit="1" customWidth="1"/>
    <col min="7947" max="8192" width="9.140625" style="3"/>
    <col min="8193" max="8193" width="4.42578125" style="3" customWidth="1"/>
    <col min="8194" max="8194" width="6.140625" style="3" customWidth="1"/>
    <col min="8195" max="8195" width="37.7109375" style="3" customWidth="1"/>
    <col min="8196" max="8196" width="13.42578125" style="3" customWidth="1"/>
    <col min="8197" max="8197" width="15.5703125" style="3" customWidth="1"/>
    <col min="8198" max="8198" width="15.7109375" style="3" customWidth="1"/>
    <col min="8199" max="8199" width="12.42578125" style="3" customWidth="1"/>
    <col min="8200" max="8200" width="12.28515625" style="3" customWidth="1"/>
    <col min="8201" max="8201" width="12.42578125" style="3" customWidth="1"/>
    <col min="8202" max="8202" width="12.140625" style="3" bestFit="1" customWidth="1"/>
    <col min="8203" max="8448" width="9.140625" style="3"/>
    <col min="8449" max="8449" width="4.42578125" style="3" customWidth="1"/>
    <col min="8450" max="8450" width="6.140625" style="3" customWidth="1"/>
    <col min="8451" max="8451" width="37.7109375" style="3" customWidth="1"/>
    <col min="8452" max="8452" width="13.42578125" style="3" customWidth="1"/>
    <col min="8453" max="8453" width="15.5703125" style="3" customWidth="1"/>
    <col min="8454" max="8454" width="15.7109375" style="3" customWidth="1"/>
    <col min="8455" max="8455" width="12.42578125" style="3" customWidth="1"/>
    <col min="8456" max="8456" width="12.28515625" style="3" customWidth="1"/>
    <col min="8457" max="8457" width="12.42578125" style="3" customWidth="1"/>
    <col min="8458" max="8458" width="12.140625" style="3" bestFit="1" customWidth="1"/>
    <col min="8459" max="8704" width="9.140625" style="3"/>
    <col min="8705" max="8705" width="4.42578125" style="3" customWidth="1"/>
    <col min="8706" max="8706" width="6.140625" style="3" customWidth="1"/>
    <col min="8707" max="8707" width="37.7109375" style="3" customWidth="1"/>
    <col min="8708" max="8708" width="13.42578125" style="3" customWidth="1"/>
    <col min="8709" max="8709" width="15.5703125" style="3" customWidth="1"/>
    <col min="8710" max="8710" width="15.7109375" style="3" customWidth="1"/>
    <col min="8711" max="8711" width="12.42578125" style="3" customWidth="1"/>
    <col min="8712" max="8712" width="12.28515625" style="3" customWidth="1"/>
    <col min="8713" max="8713" width="12.42578125" style="3" customWidth="1"/>
    <col min="8714" max="8714" width="12.140625" style="3" bestFit="1" customWidth="1"/>
    <col min="8715" max="8960" width="9.140625" style="3"/>
    <col min="8961" max="8961" width="4.42578125" style="3" customWidth="1"/>
    <col min="8962" max="8962" width="6.140625" style="3" customWidth="1"/>
    <col min="8963" max="8963" width="37.7109375" style="3" customWidth="1"/>
    <col min="8964" max="8964" width="13.42578125" style="3" customWidth="1"/>
    <col min="8965" max="8965" width="15.5703125" style="3" customWidth="1"/>
    <col min="8966" max="8966" width="15.7109375" style="3" customWidth="1"/>
    <col min="8967" max="8967" width="12.42578125" style="3" customWidth="1"/>
    <col min="8968" max="8968" width="12.28515625" style="3" customWidth="1"/>
    <col min="8969" max="8969" width="12.42578125" style="3" customWidth="1"/>
    <col min="8970" max="8970" width="12.140625" style="3" bestFit="1" customWidth="1"/>
    <col min="8971" max="9216" width="9.140625" style="3"/>
    <col min="9217" max="9217" width="4.42578125" style="3" customWidth="1"/>
    <col min="9218" max="9218" width="6.140625" style="3" customWidth="1"/>
    <col min="9219" max="9219" width="37.7109375" style="3" customWidth="1"/>
    <col min="9220" max="9220" width="13.42578125" style="3" customWidth="1"/>
    <col min="9221" max="9221" width="15.5703125" style="3" customWidth="1"/>
    <col min="9222" max="9222" width="15.7109375" style="3" customWidth="1"/>
    <col min="9223" max="9223" width="12.42578125" style="3" customWidth="1"/>
    <col min="9224" max="9224" width="12.28515625" style="3" customWidth="1"/>
    <col min="9225" max="9225" width="12.42578125" style="3" customWidth="1"/>
    <col min="9226" max="9226" width="12.140625" style="3" bestFit="1" customWidth="1"/>
    <col min="9227" max="9472" width="9.140625" style="3"/>
    <col min="9473" max="9473" width="4.42578125" style="3" customWidth="1"/>
    <col min="9474" max="9474" width="6.140625" style="3" customWidth="1"/>
    <col min="9475" max="9475" width="37.7109375" style="3" customWidth="1"/>
    <col min="9476" max="9476" width="13.42578125" style="3" customWidth="1"/>
    <col min="9477" max="9477" width="15.5703125" style="3" customWidth="1"/>
    <col min="9478" max="9478" width="15.7109375" style="3" customWidth="1"/>
    <col min="9479" max="9479" width="12.42578125" style="3" customWidth="1"/>
    <col min="9480" max="9480" width="12.28515625" style="3" customWidth="1"/>
    <col min="9481" max="9481" width="12.42578125" style="3" customWidth="1"/>
    <col min="9482" max="9482" width="12.140625" style="3" bestFit="1" customWidth="1"/>
    <col min="9483" max="9728" width="9.140625" style="3"/>
    <col min="9729" max="9729" width="4.42578125" style="3" customWidth="1"/>
    <col min="9730" max="9730" width="6.140625" style="3" customWidth="1"/>
    <col min="9731" max="9731" width="37.7109375" style="3" customWidth="1"/>
    <col min="9732" max="9732" width="13.42578125" style="3" customWidth="1"/>
    <col min="9733" max="9733" width="15.5703125" style="3" customWidth="1"/>
    <col min="9734" max="9734" width="15.7109375" style="3" customWidth="1"/>
    <col min="9735" max="9735" width="12.42578125" style="3" customWidth="1"/>
    <col min="9736" max="9736" width="12.28515625" style="3" customWidth="1"/>
    <col min="9737" max="9737" width="12.42578125" style="3" customWidth="1"/>
    <col min="9738" max="9738" width="12.140625" style="3" bestFit="1" customWidth="1"/>
    <col min="9739" max="9984" width="9.140625" style="3"/>
    <col min="9985" max="9985" width="4.42578125" style="3" customWidth="1"/>
    <col min="9986" max="9986" width="6.140625" style="3" customWidth="1"/>
    <col min="9987" max="9987" width="37.7109375" style="3" customWidth="1"/>
    <col min="9988" max="9988" width="13.42578125" style="3" customWidth="1"/>
    <col min="9989" max="9989" width="15.5703125" style="3" customWidth="1"/>
    <col min="9990" max="9990" width="15.7109375" style="3" customWidth="1"/>
    <col min="9991" max="9991" width="12.42578125" style="3" customWidth="1"/>
    <col min="9992" max="9992" width="12.28515625" style="3" customWidth="1"/>
    <col min="9993" max="9993" width="12.42578125" style="3" customWidth="1"/>
    <col min="9994" max="9994" width="12.140625" style="3" bestFit="1" customWidth="1"/>
    <col min="9995" max="10240" width="9.140625" style="3"/>
    <col min="10241" max="10241" width="4.42578125" style="3" customWidth="1"/>
    <col min="10242" max="10242" width="6.140625" style="3" customWidth="1"/>
    <col min="10243" max="10243" width="37.7109375" style="3" customWidth="1"/>
    <col min="10244" max="10244" width="13.42578125" style="3" customWidth="1"/>
    <col min="10245" max="10245" width="15.5703125" style="3" customWidth="1"/>
    <col min="10246" max="10246" width="15.7109375" style="3" customWidth="1"/>
    <col min="10247" max="10247" width="12.42578125" style="3" customWidth="1"/>
    <col min="10248" max="10248" width="12.28515625" style="3" customWidth="1"/>
    <col min="10249" max="10249" width="12.42578125" style="3" customWidth="1"/>
    <col min="10250" max="10250" width="12.140625" style="3" bestFit="1" customWidth="1"/>
    <col min="10251" max="10496" width="9.140625" style="3"/>
    <col min="10497" max="10497" width="4.42578125" style="3" customWidth="1"/>
    <col min="10498" max="10498" width="6.140625" style="3" customWidth="1"/>
    <col min="10499" max="10499" width="37.7109375" style="3" customWidth="1"/>
    <col min="10500" max="10500" width="13.42578125" style="3" customWidth="1"/>
    <col min="10501" max="10501" width="15.5703125" style="3" customWidth="1"/>
    <col min="10502" max="10502" width="15.7109375" style="3" customWidth="1"/>
    <col min="10503" max="10503" width="12.42578125" style="3" customWidth="1"/>
    <col min="10504" max="10504" width="12.28515625" style="3" customWidth="1"/>
    <col min="10505" max="10505" width="12.42578125" style="3" customWidth="1"/>
    <col min="10506" max="10506" width="12.140625" style="3" bestFit="1" customWidth="1"/>
    <col min="10507" max="10752" width="9.140625" style="3"/>
    <col min="10753" max="10753" width="4.42578125" style="3" customWidth="1"/>
    <col min="10754" max="10754" width="6.140625" style="3" customWidth="1"/>
    <col min="10755" max="10755" width="37.7109375" style="3" customWidth="1"/>
    <col min="10756" max="10756" width="13.42578125" style="3" customWidth="1"/>
    <col min="10757" max="10757" width="15.5703125" style="3" customWidth="1"/>
    <col min="10758" max="10758" width="15.7109375" style="3" customWidth="1"/>
    <col min="10759" max="10759" width="12.42578125" style="3" customWidth="1"/>
    <col min="10760" max="10760" width="12.28515625" style="3" customWidth="1"/>
    <col min="10761" max="10761" width="12.42578125" style="3" customWidth="1"/>
    <col min="10762" max="10762" width="12.140625" style="3" bestFit="1" customWidth="1"/>
    <col min="10763" max="11008" width="9.140625" style="3"/>
    <col min="11009" max="11009" width="4.42578125" style="3" customWidth="1"/>
    <col min="11010" max="11010" width="6.140625" style="3" customWidth="1"/>
    <col min="11011" max="11011" width="37.7109375" style="3" customWidth="1"/>
    <col min="11012" max="11012" width="13.42578125" style="3" customWidth="1"/>
    <col min="11013" max="11013" width="15.5703125" style="3" customWidth="1"/>
    <col min="11014" max="11014" width="15.7109375" style="3" customWidth="1"/>
    <col min="11015" max="11015" width="12.42578125" style="3" customWidth="1"/>
    <col min="11016" max="11016" width="12.28515625" style="3" customWidth="1"/>
    <col min="11017" max="11017" width="12.42578125" style="3" customWidth="1"/>
    <col min="11018" max="11018" width="12.140625" style="3" bestFit="1" customWidth="1"/>
    <col min="11019" max="11264" width="9.140625" style="3"/>
    <col min="11265" max="11265" width="4.42578125" style="3" customWidth="1"/>
    <col min="11266" max="11266" width="6.140625" style="3" customWidth="1"/>
    <col min="11267" max="11267" width="37.7109375" style="3" customWidth="1"/>
    <col min="11268" max="11268" width="13.42578125" style="3" customWidth="1"/>
    <col min="11269" max="11269" width="15.5703125" style="3" customWidth="1"/>
    <col min="11270" max="11270" width="15.7109375" style="3" customWidth="1"/>
    <col min="11271" max="11271" width="12.42578125" style="3" customWidth="1"/>
    <col min="11272" max="11272" width="12.28515625" style="3" customWidth="1"/>
    <col min="11273" max="11273" width="12.42578125" style="3" customWidth="1"/>
    <col min="11274" max="11274" width="12.140625" style="3" bestFit="1" customWidth="1"/>
    <col min="11275" max="11520" width="9.140625" style="3"/>
    <col min="11521" max="11521" width="4.42578125" style="3" customWidth="1"/>
    <col min="11522" max="11522" width="6.140625" style="3" customWidth="1"/>
    <col min="11523" max="11523" width="37.7109375" style="3" customWidth="1"/>
    <col min="11524" max="11524" width="13.42578125" style="3" customWidth="1"/>
    <col min="11525" max="11525" width="15.5703125" style="3" customWidth="1"/>
    <col min="11526" max="11526" width="15.7109375" style="3" customWidth="1"/>
    <col min="11527" max="11527" width="12.42578125" style="3" customWidth="1"/>
    <col min="11528" max="11528" width="12.28515625" style="3" customWidth="1"/>
    <col min="11529" max="11529" width="12.42578125" style="3" customWidth="1"/>
    <col min="11530" max="11530" width="12.140625" style="3" bestFit="1" customWidth="1"/>
    <col min="11531" max="11776" width="9.140625" style="3"/>
    <col min="11777" max="11777" width="4.42578125" style="3" customWidth="1"/>
    <col min="11778" max="11778" width="6.140625" style="3" customWidth="1"/>
    <col min="11779" max="11779" width="37.7109375" style="3" customWidth="1"/>
    <col min="11780" max="11780" width="13.42578125" style="3" customWidth="1"/>
    <col min="11781" max="11781" width="15.5703125" style="3" customWidth="1"/>
    <col min="11782" max="11782" width="15.7109375" style="3" customWidth="1"/>
    <col min="11783" max="11783" width="12.42578125" style="3" customWidth="1"/>
    <col min="11784" max="11784" width="12.28515625" style="3" customWidth="1"/>
    <col min="11785" max="11785" width="12.42578125" style="3" customWidth="1"/>
    <col min="11786" max="11786" width="12.140625" style="3" bestFit="1" customWidth="1"/>
    <col min="11787" max="12032" width="9.140625" style="3"/>
    <col min="12033" max="12033" width="4.42578125" style="3" customWidth="1"/>
    <col min="12034" max="12034" width="6.140625" style="3" customWidth="1"/>
    <col min="12035" max="12035" width="37.7109375" style="3" customWidth="1"/>
    <col min="12036" max="12036" width="13.42578125" style="3" customWidth="1"/>
    <col min="12037" max="12037" width="15.5703125" style="3" customWidth="1"/>
    <col min="12038" max="12038" width="15.7109375" style="3" customWidth="1"/>
    <col min="12039" max="12039" width="12.42578125" style="3" customWidth="1"/>
    <col min="12040" max="12040" width="12.28515625" style="3" customWidth="1"/>
    <col min="12041" max="12041" width="12.42578125" style="3" customWidth="1"/>
    <col min="12042" max="12042" width="12.140625" style="3" bestFit="1" customWidth="1"/>
    <col min="12043" max="12288" width="9.140625" style="3"/>
    <col min="12289" max="12289" width="4.42578125" style="3" customWidth="1"/>
    <col min="12290" max="12290" width="6.140625" style="3" customWidth="1"/>
    <col min="12291" max="12291" width="37.7109375" style="3" customWidth="1"/>
    <col min="12292" max="12292" width="13.42578125" style="3" customWidth="1"/>
    <col min="12293" max="12293" width="15.5703125" style="3" customWidth="1"/>
    <col min="12294" max="12294" width="15.7109375" style="3" customWidth="1"/>
    <col min="12295" max="12295" width="12.42578125" style="3" customWidth="1"/>
    <col min="12296" max="12296" width="12.28515625" style="3" customWidth="1"/>
    <col min="12297" max="12297" width="12.42578125" style="3" customWidth="1"/>
    <col min="12298" max="12298" width="12.140625" style="3" bestFit="1" customWidth="1"/>
    <col min="12299" max="12544" width="9.140625" style="3"/>
    <col min="12545" max="12545" width="4.42578125" style="3" customWidth="1"/>
    <col min="12546" max="12546" width="6.140625" style="3" customWidth="1"/>
    <col min="12547" max="12547" width="37.7109375" style="3" customWidth="1"/>
    <col min="12548" max="12548" width="13.42578125" style="3" customWidth="1"/>
    <col min="12549" max="12549" width="15.5703125" style="3" customWidth="1"/>
    <col min="12550" max="12550" width="15.7109375" style="3" customWidth="1"/>
    <col min="12551" max="12551" width="12.42578125" style="3" customWidth="1"/>
    <col min="12552" max="12552" width="12.28515625" style="3" customWidth="1"/>
    <col min="12553" max="12553" width="12.42578125" style="3" customWidth="1"/>
    <col min="12554" max="12554" width="12.140625" style="3" bestFit="1" customWidth="1"/>
    <col min="12555" max="12800" width="9.140625" style="3"/>
    <col min="12801" max="12801" width="4.42578125" style="3" customWidth="1"/>
    <col min="12802" max="12802" width="6.140625" style="3" customWidth="1"/>
    <col min="12803" max="12803" width="37.7109375" style="3" customWidth="1"/>
    <col min="12804" max="12804" width="13.42578125" style="3" customWidth="1"/>
    <col min="12805" max="12805" width="15.5703125" style="3" customWidth="1"/>
    <col min="12806" max="12806" width="15.7109375" style="3" customWidth="1"/>
    <col min="12807" max="12807" width="12.42578125" style="3" customWidth="1"/>
    <col min="12808" max="12808" width="12.28515625" style="3" customWidth="1"/>
    <col min="12809" max="12809" width="12.42578125" style="3" customWidth="1"/>
    <col min="12810" max="12810" width="12.140625" style="3" bestFit="1" customWidth="1"/>
    <col min="12811" max="13056" width="9.140625" style="3"/>
    <col min="13057" max="13057" width="4.42578125" style="3" customWidth="1"/>
    <col min="13058" max="13058" width="6.140625" style="3" customWidth="1"/>
    <col min="13059" max="13059" width="37.7109375" style="3" customWidth="1"/>
    <col min="13060" max="13060" width="13.42578125" style="3" customWidth="1"/>
    <col min="13061" max="13061" width="15.5703125" style="3" customWidth="1"/>
    <col min="13062" max="13062" width="15.7109375" style="3" customWidth="1"/>
    <col min="13063" max="13063" width="12.42578125" style="3" customWidth="1"/>
    <col min="13064" max="13064" width="12.28515625" style="3" customWidth="1"/>
    <col min="13065" max="13065" width="12.42578125" style="3" customWidth="1"/>
    <col min="13066" max="13066" width="12.140625" style="3" bestFit="1" customWidth="1"/>
    <col min="13067" max="13312" width="9.140625" style="3"/>
    <col min="13313" max="13313" width="4.42578125" style="3" customWidth="1"/>
    <col min="13314" max="13314" width="6.140625" style="3" customWidth="1"/>
    <col min="13315" max="13315" width="37.7109375" style="3" customWidth="1"/>
    <col min="13316" max="13316" width="13.42578125" style="3" customWidth="1"/>
    <col min="13317" max="13317" width="15.5703125" style="3" customWidth="1"/>
    <col min="13318" max="13318" width="15.7109375" style="3" customWidth="1"/>
    <col min="13319" max="13319" width="12.42578125" style="3" customWidth="1"/>
    <col min="13320" max="13320" width="12.28515625" style="3" customWidth="1"/>
    <col min="13321" max="13321" width="12.42578125" style="3" customWidth="1"/>
    <col min="13322" max="13322" width="12.140625" style="3" bestFit="1" customWidth="1"/>
    <col min="13323" max="13568" width="9.140625" style="3"/>
    <col min="13569" max="13569" width="4.42578125" style="3" customWidth="1"/>
    <col min="13570" max="13570" width="6.140625" style="3" customWidth="1"/>
    <col min="13571" max="13571" width="37.7109375" style="3" customWidth="1"/>
    <col min="13572" max="13572" width="13.42578125" style="3" customWidth="1"/>
    <col min="13573" max="13573" width="15.5703125" style="3" customWidth="1"/>
    <col min="13574" max="13574" width="15.7109375" style="3" customWidth="1"/>
    <col min="13575" max="13575" width="12.42578125" style="3" customWidth="1"/>
    <col min="13576" max="13576" width="12.28515625" style="3" customWidth="1"/>
    <col min="13577" max="13577" width="12.42578125" style="3" customWidth="1"/>
    <col min="13578" max="13578" width="12.140625" style="3" bestFit="1" customWidth="1"/>
    <col min="13579" max="13824" width="9.140625" style="3"/>
    <col min="13825" max="13825" width="4.42578125" style="3" customWidth="1"/>
    <col min="13826" max="13826" width="6.140625" style="3" customWidth="1"/>
    <col min="13827" max="13827" width="37.7109375" style="3" customWidth="1"/>
    <col min="13828" max="13828" width="13.42578125" style="3" customWidth="1"/>
    <col min="13829" max="13829" width="15.5703125" style="3" customWidth="1"/>
    <col min="13830" max="13830" width="15.7109375" style="3" customWidth="1"/>
    <col min="13831" max="13831" width="12.42578125" style="3" customWidth="1"/>
    <col min="13832" max="13832" width="12.28515625" style="3" customWidth="1"/>
    <col min="13833" max="13833" width="12.42578125" style="3" customWidth="1"/>
    <col min="13834" max="13834" width="12.140625" style="3" bestFit="1" customWidth="1"/>
    <col min="13835" max="14080" width="9.140625" style="3"/>
    <col min="14081" max="14081" width="4.42578125" style="3" customWidth="1"/>
    <col min="14082" max="14082" width="6.140625" style="3" customWidth="1"/>
    <col min="14083" max="14083" width="37.7109375" style="3" customWidth="1"/>
    <col min="14084" max="14084" width="13.42578125" style="3" customWidth="1"/>
    <col min="14085" max="14085" width="15.5703125" style="3" customWidth="1"/>
    <col min="14086" max="14086" width="15.7109375" style="3" customWidth="1"/>
    <col min="14087" max="14087" width="12.42578125" style="3" customWidth="1"/>
    <col min="14088" max="14088" width="12.28515625" style="3" customWidth="1"/>
    <col min="14089" max="14089" width="12.42578125" style="3" customWidth="1"/>
    <col min="14090" max="14090" width="12.140625" style="3" bestFit="1" customWidth="1"/>
    <col min="14091" max="14336" width="9.140625" style="3"/>
    <col min="14337" max="14337" width="4.42578125" style="3" customWidth="1"/>
    <col min="14338" max="14338" width="6.140625" style="3" customWidth="1"/>
    <col min="14339" max="14339" width="37.7109375" style="3" customWidth="1"/>
    <col min="14340" max="14340" width="13.42578125" style="3" customWidth="1"/>
    <col min="14341" max="14341" width="15.5703125" style="3" customWidth="1"/>
    <col min="14342" max="14342" width="15.7109375" style="3" customWidth="1"/>
    <col min="14343" max="14343" width="12.42578125" style="3" customWidth="1"/>
    <col min="14344" max="14344" width="12.28515625" style="3" customWidth="1"/>
    <col min="14345" max="14345" width="12.42578125" style="3" customWidth="1"/>
    <col min="14346" max="14346" width="12.140625" style="3" bestFit="1" customWidth="1"/>
    <col min="14347" max="14592" width="9.140625" style="3"/>
    <col min="14593" max="14593" width="4.42578125" style="3" customWidth="1"/>
    <col min="14594" max="14594" width="6.140625" style="3" customWidth="1"/>
    <col min="14595" max="14595" width="37.7109375" style="3" customWidth="1"/>
    <col min="14596" max="14596" width="13.42578125" style="3" customWidth="1"/>
    <col min="14597" max="14597" width="15.5703125" style="3" customWidth="1"/>
    <col min="14598" max="14598" width="15.7109375" style="3" customWidth="1"/>
    <col min="14599" max="14599" width="12.42578125" style="3" customWidth="1"/>
    <col min="14600" max="14600" width="12.28515625" style="3" customWidth="1"/>
    <col min="14601" max="14601" width="12.42578125" style="3" customWidth="1"/>
    <col min="14602" max="14602" width="12.140625" style="3" bestFit="1" customWidth="1"/>
    <col min="14603" max="14848" width="9.140625" style="3"/>
    <col min="14849" max="14849" width="4.42578125" style="3" customWidth="1"/>
    <col min="14850" max="14850" width="6.140625" style="3" customWidth="1"/>
    <col min="14851" max="14851" width="37.7109375" style="3" customWidth="1"/>
    <col min="14852" max="14852" width="13.42578125" style="3" customWidth="1"/>
    <col min="14853" max="14853" width="15.5703125" style="3" customWidth="1"/>
    <col min="14854" max="14854" width="15.7109375" style="3" customWidth="1"/>
    <col min="14855" max="14855" width="12.42578125" style="3" customWidth="1"/>
    <col min="14856" max="14856" width="12.28515625" style="3" customWidth="1"/>
    <col min="14857" max="14857" width="12.42578125" style="3" customWidth="1"/>
    <col min="14858" max="14858" width="12.140625" style="3" bestFit="1" customWidth="1"/>
    <col min="14859" max="15104" width="9.140625" style="3"/>
    <col min="15105" max="15105" width="4.42578125" style="3" customWidth="1"/>
    <col min="15106" max="15106" width="6.140625" style="3" customWidth="1"/>
    <col min="15107" max="15107" width="37.7109375" style="3" customWidth="1"/>
    <col min="15108" max="15108" width="13.42578125" style="3" customWidth="1"/>
    <col min="15109" max="15109" width="15.5703125" style="3" customWidth="1"/>
    <col min="15110" max="15110" width="15.7109375" style="3" customWidth="1"/>
    <col min="15111" max="15111" width="12.42578125" style="3" customWidth="1"/>
    <col min="15112" max="15112" width="12.28515625" style="3" customWidth="1"/>
    <col min="15113" max="15113" width="12.42578125" style="3" customWidth="1"/>
    <col min="15114" max="15114" width="12.140625" style="3" bestFit="1" customWidth="1"/>
    <col min="15115" max="15360" width="9.140625" style="3"/>
    <col min="15361" max="15361" width="4.42578125" style="3" customWidth="1"/>
    <col min="15362" max="15362" width="6.140625" style="3" customWidth="1"/>
    <col min="15363" max="15363" width="37.7109375" style="3" customWidth="1"/>
    <col min="15364" max="15364" width="13.42578125" style="3" customWidth="1"/>
    <col min="15365" max="15365" width="15.5703125" style="3" customWidth="1"/>
    <col min="15366" max="15366" width="15.7109375" style="3" customWidth="1"/>
    <col min="15367" max="15367" width="12.42578125" style="3" customWidth="1"/>
    <col min="15368" max="15368" width="12.28515625" style="3" customWidth="1"/>
    <col min="15369" max="15369" width="12.42578125" style="3" customWidth="1"/>
    <col min="15370" max="15370" width="12.140625" style="3" bestFit="1" customWidth="1"/>
    <col min="15371" max="15616" width="9.140625" style="3"/>
    <col min="15617" max="15617" width="4.42578125" style="3" customWidth="1"/>
    <col min="15618" max="15618" width="6.140625" style="3" customWidth="1"/>
    <col min="15619" max="15619" width="37.7109375" style="3" customWidth="1"/>
    <col min="15620" max="15620" width="13.42578125" style="3" customWidth="1"/>
    <col min="15621" max="15621" width="15.5703125" style="3" customWidth="1"/>
    <col min="15622" max="15622" width="15.7109375" style="3" customWidth="1"/>
    <col min="15623" max="15623" width="12.42578125" style="3" customWidth="1"/>
    <col min="15624" max="15624" width="12.28515625" style="3" customWidth="1"/>
    <col min="15625" max="15625" width="12.42578125" style="3" customWidth="1"/>
    <col min="15626" max="15626" width="12.140625" style="3" bestFit="1" customWidth="1"/>
    <col min="15627" max="15872" width="9.140625" style="3"/>
    <col min="15873" max="15873" width="4.42578125" style="3" customWidth="1"/>
    <col min="15874" max="15874" width="6.140625" style="3" customWidth="1"/>
    <col min="15875" max="15875" width="37.7109375" style="3" customWidth="1"/>
    <col min="15876" max="15876" width="13.42578125" style="3" customWidth="1"/>
    <col min="15877" max="15877" width="15.5703125" style="3" customWidth="1"/>
    <col min="15878" max="15878" width="15.7109375" style="3" customWidth="1"/>
    <col min="15879" max="15879" width="12.42578125" style="3" customWidth="1"/>
    <col min="15880" max="15880" width="12.28515625" style="3" customWidth="1"/>
    <col min="15881" max="15881" width="12.42578125" style="3" customWidth="1"/>
    <col min="15882" max="15882" width="12.140625" style="3" bestFit="1" customWidth="1"/>
    <col min="15883" max="16128" width="9.140625" style="3"/>
    <col min="16129" max="16129" width="4.42578125" style="3" customWidth="1"/>
    <col min="16130" max="16130" width="6.140625" style="3" customWidth="1"/>
    <col min="16131" max="16131" width="37.7109375" style="3" customWidth="1"/>
    <col min="16132" max="16132" width="13.42578125" style="3" customWidth="1"/>
    <col min="16133" max="16133" width="15.5703125" style="3" customWidth="1"/>
    <col min="16134" max="16134" width="15.7109375" style="3" customWidth="1"/>
    <col min="16135" max="16135" width="12.42578125" style="3" customWidth="1"/>
    <col min="16136" max="16136" width="12.28515625" style="3" customWidth="1"/>
    <col min="16137" max="16137" width="12.42578125" style="3" customWidth="1"/>
    <col min="16138" max="16138" width="12.140625" style="3" bestFit="1" customWidth="1"/>
    <col min="16139" max="16384" width="9.140625" style="3"/>
  </cols>
  <sheetData>
    <row r="1" spans="1:12" x14ac:dyDescent="0.25">
      <c r="F1" s="178" t="s">
        <v>8</v>
      </c>
      <c r="G1" s="179"/>
      <c r="H1" s="179"/>
      <c r="I1" s="179"/>
    </row>
    <row r="2" spans="1:12" x14ac:dyDescent="0.25">
      <c r="F2" s="180" t="s">
        <v>9</v>
      </c>
      <c r="G2" s="181"/>
      <c r="H2" s="181"/>
      <c r="I2" s="181"/>
    </row>
    <row r="3" spans="1:12" s="4" customFormat="1" ht="18" customHeight="1" x14ac:dyDescent="0.25">
      <c r="B3" s="182" t="s">
        <v>10</v>
      </c>
      <c r="C3" s="183"/>
      <c r="D3" s="183"/>
      <c r="E3" s="5"/>
      <c r="F3" s="181"/>
      <c r="G3" s="181"/>
      <c r="H3" s="181"/>
      <c r="I3" s="181"/>
    </row>
    <row r="4" spans="1:12" s="4" customFormat="1" ht="18" customHeight="1" x14ac:dyDescent="0.25">
      <c r="B4" s="182" t="s">
        <v>11</v>
      </c>
      <c r="C4" s="183"/>
      <c r="D4" s="6"/>
      <c r="E4" s="5"/>
      <c r="F4" s="7"/>
      <c r="G4" s="7"/>
      <c r="H4" s="7"/>
      <c r="I4" s="8"/>
    </row>
    <row r="5" spans="1:12" s="4" customFormat="1" ht="18" customHeight="1" x14ac:dyDescent="0.3">
      <c r="A5" s="177"/>
      <c r="B5" s="177"/>
      <c r="C5" s="177"/>
      <c r="D5" s="177"/>
      <c r="E5" s="177"/>
      <c r="F5" s="177"/>
      <c r="G5" s="177"/>
      <c r="H5" s="177"/>
      <c r="I5" s="177"/>
    </row>
    <row r="6" spans="1:12" s="4" customFormat="1" ht="18" customHeight="1" x14ac:dyDescent="0.3">
      <c r="A6" s="177" t="s">
        <v>164</v>
      </c>
      <c r="B6" s="177"/>
      <c r="C6" s="177"/>
      <c r="D6" s="177"/>
      <c r="E6" s="177"/>
      <c r="F6" s="177"/>
      <c r="G6" s="177"/>
      <c r="H6" s="177"/>
      <c r="I6" s="177"/>
    </row>
    <row r="7" spans="1:12" s="4" customFormat="1" ht="18" customHeight="1" x14ac:dyDescent="0.25">
      <c r="A7" s="159" t="s">
        <v>12</v>
      </c>
      <c r="B7" s="159"/>
      <c r="C7" s="159"/>
      <c r="D7" s="159"/>
      <c r="E7" s="159"/>
      <c r="F7" s="159"/>
      <c r="G7" s="159"/>
      <c r="H7" s="159"/>
      <c r="I7" s="159"/>
      <c r="J7" s="9"/>
      <c r="K7" s="9"/>
      <c r="L7" s="9"/>
    </row>
    <row r="8" spans="1:12" s="4" customFormat="1" ht="18" customHeight="1" x14ac:dyDescent="0.25">
      <c r="A8" s="160" t="s">
        <v>179</v>
      </c>
      <c r="B8" s="161"/>
      <c r="C8" s="161"/>
      <c r="D8" s="161"/>
      <c r="E8" s="161"/>
      <c r="F8" s="162"/>
      <c r="G8" s="162"/>
      <c r="H8" s="162"/>
      <c r="I8" s="162"/>
    </row>
    <row r="9" spans="1:12" s="4" customFormat="1" ht="18" customHeight="1" x14ac:dyDescent="0.2">
      <c r="H9" s="10" t="s">
        <v>13</v>
      </c>
      <c r="I9" s="10"/>
    </row>
    <row r="10" spans="1:12" s="4" customFormat="1" ht="33.75" customHeight="1" x14ac:dyDescent="0.25">
      <c r="A10" s="163" t="s">
        <v>14</v>
      </c>
      <c r="B10" s="165" t="s">
        <v>174</v>
      </c>
      <c r="C10" s="166"/>
      <c r="D10" s="163" t="s">
        <v>16</v>
      </c>
      <c r="E10" s="169" t="s">
        <v>17</v>
      </c>
      <c r="F10" s="171" t="s">
        <v>18</v>
      </c>
      <c r="G10" s="172"/>
      <c r="H10" s="172"/>
      <c r="I10" s="173"/>
    </row>
    <row r="11" spans="1:12" s="4" customFormat="1" ht="48" customHeight="1" x14ac:dyDescent="0.2">
      <c r="A11" s="164"/>
      <c r="B11" s="167"/>
      <c r="C11" s="168"/>
      <c r="D11" s="164"/>
      <c r="E11" s="170"/>
      <c r="F11" s="11" t="s">
        <v>0</v>
      </c>
      <c r="G11" s="11" t="s">
        <v>1</v>
      </c>
      <c r="H11" s="11" t="s">
        <v>2</v>
      </c>
      <c r="I11" s="12" t="s">
        <v>3</v>
      </c>
    </row>
    <row r="12" spans="1:12" s="4" customFormat="1" ht="15.75" customHeight="1" x14ac:dyDescent="0.2">
      <c r="A12" s="13">
        <v>1</v>
      </c>
      <c r="B12" s="14">
        <v>2</v>
      </c>
      <c r="C12" s="15"/>
      <c r="D12" s="16">
        <v>3</v>
      </c>
      <c r="E12" s="17">
        <v>4</v>
      </c>
      <c r="F12" s="16">
        <v>5</v>
      </c>
      <c r="G12" s="16">
        <v>7</v>
      </c>
      <c r="H12" s="16">
        <v>9</v>
      </c>
      <c r="I12" s="16">
        <v>11</v>
      </c>
    </row>
    <row r="13" spans="1:12" s="4" customFormat="1" ht="20.25" customHeight="1" x14ac:dyDescent="0.2">
      <c r="A13" s="18" t="s">
        <v>19</v>
      </c>
      <c r="B13" s="174" t="s">
        <v>20</v>
      </c>
      <c r="C13" s="175"/>
      <c r="D13" s="19"/>
      <c r="E13" s="19"/>
      <c r="F13" s="20"/>
      <c r="G13" s="21"/>
      <c r="H13" s="22"/>
      <c r="I13" s="22"/>
      <c r="J13" s="23"/>
      <c r="K13" s="24"/>
      <c r="L13" s="25"/>
    </row>
    <row r="14" spans="1:12" s="8" customFormat="1" ht="20.25" customHeight="1" x14ac:dyDescent="0.2">
      <c r="A14" s="26" t="s">
        <v>4</v>
      </c>
      <c r="B14" s="27" t="s">
        <v>21</v>
      </c>
      <c r="C14" s="28"/>
      <c r="D14" s="29">
        <f t="shared" ref="D14:I14" si="0">D15+D23+D27</f>
        <v>5988819368</v>
      </c>
      <c r="E14" s="29">
        <f t="shared" si="0"/>
        <v>5988819368</v>
      </c>
      <c r="F14" s="29">
        <f t="shared" si="0"/>
        <v>174003770</v>
      </c>
      <c r="G14" s="29">
        <f t="shared" si="0"/>
        <v>3150000</v>
      </c>
      <c r="H14" s="29">
        <f t="shared" si="0"/>
        <v>4096916559</v>
      </c>
      <c r="I14" s="29">
        <f t="shared" si="0"/>
        <v>1714749039</v>
      </c>
      <c r="J14" s="23"/>
      <c r="K14" s="24"/>
      <c r="L14" s="30"/>
    </row>
    <row r="15" spans="1:12" s="8" customFormat="1" ht="20.25" customHeight="1" x14ac:dyDescent="0.2">
      <c r="A15" s="26">
        <v>1</v>
      </c>
      <c r="B15" s="27" t="s">
        <v>22</v>
      </c>
      <c r="C15" s="28"/>
      <c r="D15" s="29">
        <f t="shared" ref="D15:I15" si="1">D16+D19</f>
        <v>114987500</v>
      </c>
      <c r="E15" s="29">
        <f t="shared" si="1"/>
        <v>114987500</v>
      </c>
      <c r="F15" s="29">
        <f t="shared" si="1"/>
        <v>111837500</v>
      </c>
      <c r="G15" s="29">
        <f t="shared" si="1"/>
        <v>3150000</v>
      </c>
      <c r="H15" s="29">
        <f t="shared" si="1"/>
        <v>0</v>
      </c>
      <c r="I15" s="29">
        <f t="shared" si="1"/>
        <v>0</v>
      </c>
      <c r="J15" s="23"/>
      <c r="K15" s="24"/>
      <c r="L15" s="30"/>
    </row>
    <row r="16" spans="1:12" s="8" customFormat="1" ht="20.25" customHeight="1" x14ac:dyDescent="0.2">
      <c r="A16" s="26" t="s">
        <v>6</v>
      </c>
      <c r="B16" s="27" t="s">
        <v>23</v>
      </c>
      <c r="C16" s="28"/>
      <c r="D16" s="29">
        <f>D18+D17</f>
        <v>5550000</v>
      </c>
      <c r="E16" s="29">
        <f>E18+E17</f>
        <v>5550000</v>
      </c>
      <c r="F16" s="31">
        <f t="shared" ref="F16:I16" si="2">F18</f>
        <v>2400000</v>
      </c>
      <c r="G16" s="31">
        <f>G17</f>
        <v>3150000</v>
      </c>
      <c r="H16" s="31">
        <f t="shared" si="2"/>
        <v>0</v>
      </c>
      <c r="I16" s="31">
        <f t="shared" si="2"/>
        <v>0</v>
      </c>
      <c r="J16" s="23"/>
      <c r="K16" s="24"/>
      <c r="L16" s="30"/>
    </row>
    <row r="17" spans="1:12" s="8" customFormat="1" ht="20.25" customHeight="1" x14ac:dyDescent="0.2">
      <c r="A17" s="26"/>
      <c r="B17" s="32" t="s">
        <v>24</v>
      </c>
      <c r="C17" s="28"/>
      <c r="D17" s="29">
        <f>G17</f>
        <v>3150000</v>
      </c>
      <c r="E17" s="29">
        <f>D17</f>
        <v>3150000</v>
      </c>
      <c r="F17" s="31"/>
      <c r="G17" s="31">
        <v>3150000</v>
      </c>
      <c r="H17" s="31"/>
      <c r="I17" s="31"/>
      <c r="J17" s="23"/>
      <c r="K17" s="24"/>
      <c r="L17" s="30"/>
    </row>
    <row r="18" spans="1:12" s="37" customFormat="1" ht="27.75" customHeight="1" x14ac:dyDescent="0.25">
      <c r="A18" s="33"/>
      <c r="B18" s="176" t="s">
        <v>25</v>
      </c>
      <c r="C18" s="149"/>
      <c r="D18" s="34">
        <f>F18+G18+H18+I18</f>
        <v>2400000</v>
      </c>
      <c r="E18" s="34">
        <f>D18</f>
        <v>2400000</v>
      </c>
      <c r="F18" s="35">
        <v>2400000</v>
      </c>
      <c r="G18" s="36"/>
      <c r="H18" s="36"/>
      <c r="I18" s="36"/>
      <c r="J18" s="23"/>
      <c r="K18" s="24"/>
      <c r="L18" s="25"/>
    </row>
    <row r="19" spans="1:12" s="8" customFormat="1" ht="20.25" customHeight="1" x14ac:dyDescent="0.2">
      <c r="A19" s="26" t="s">
        <v>7</v>
      </c>
      <c r="B19" s="38" t="s">
        <v>26</v>
      </c>
      <c r="C19" s="39"/>
      <c r="D19" s="31">
        <f t="shared" ref="D19:I19" si="3">SUM(D20:D22)</f>
        <v>109437500</v>
      </c>
      <c r="E19" s="31">
        <f t="shared" si="3"/>
        <v>109437500</v>
      </c>
      <c r="F19" s="31">
        <f t="shared" si="3"/>
        <v>109437500</v>
      </c>
      <c r="G19" s="31">
        <f t="shared" si="3"/>
        <v>0</v>
      </c>
      <c r="H19" s="31">
        <f t="shared" si="3"/>
        <v>0</v>
      </c>
      <c r="I19" s="31">
        <f t="shared" si="3"/>
        <v>0</v>
      </c>
      <c r="J19" s="23"/>
      <c r="K19" s="24"/>
      <c r="L19" s="30"/>
    </row>
    <row r="20" spans="1:12" s="4" customFormat="1" ht="25.5" customHeight="1" x14ac:dyDescent="0.25">
      <c r="A20" s="40"/>
      <c r="B20" s="150" t="s">
        <v>27</v>
      </c>
      <c r="C20" s="153"/>
      <c r="D20" s="34">
        <f>F20+G20+H20+I20</f>
        <v>12000000</v>
      </c>
      <c r="E20" s="34">
        <f>D20</f>
        <v>12000000</v>
      </c>
      <c r="F20" s="35">
        <v>12000000</v>
      </c>
      <c r="G20" s="36"/>
      <c r="H20" s="36"/>
      <c r="I20" s="36"/>
      <c r="J20" s="23"/>
      <c r="K20" s="24"/>
      <c r="L20" s="25"/>
    </row>
    <row r="21" spans="1:12" s="4" customFormat="1" ht="26.25" customHeight="1" x14ac:dyDescent="0.25">
      <c r="A21" s="40"/>
      <c r="B21" s="150" t="s">
        <v>28</v>
      </c>
      <c r="C21" s="153"/>
      <c r="D21" s="34">
        <f>F21+G21+H21+I21</f>
        <v>91437500</v>
      </c>
      <c r="E21" s="34">
        <f>D21</f>
        <v>91437500</v>
      </c>
      <c r="F21" s="35">
        <v>91437500</v>
      </c>
      <c r="G21" s="36"/>
      <c r="H21" s="36"/>
      <c r="I21" s="36"/>
      <c r="J21" s="23"/>
      <c r="K21" s="24"/>
      <c r="L21" s="25"/>
    </row>
    <row r="22" spans="1:12" s="4" customFormat="1" ht="25.5" customHeight="1" x14ac:dyDescent="0.25">
      <c r="A22" s="40"/>
      <c r="B22" s="150" t="s">
        <v>29</v>
      </c>
      <c r="C22" s="153"/>
      <c r="D22" s="34">
        <f>F22+G22+H22+I22</f>
        <v>6000000</v>
      </c>
      <c r="E22" s="34">
        <f>D22</f>
        <v>6000000</v>
      </c>
      <c r="F22" s="35">
        <f>'[1]mẫu 2a'!$E$20</f>
        <v>6000000</v>
      </c>
      <c r="G22" s="41"/>
      <c r="H22" s="36"/>
      <c r="I22" s="36"/>
      <c r="J22" s="23"/>
      <c r="K22" s="24"/>
      <c r="L22" s="25"/>
    </row>
    <row r="23" spans="1:12" s="43" customFormat="1" ht="20.25" customHeight="1" x14ac:dyDescent="0.25">
      <c r="A23" s="42">
        <v>2</v>
      </c>
      <c r="B23" s="157" t="s">
        <v>30</v>
      </c>
      <c r="C23" s="158"/>
      <c r="D23" s="31">
        <f t="shared" ref="D23:I23" si="4">SUM(D24:D26)</f>
        <v>5861671868</v>
      </c>
      <c r="E23" s="31">
        <f t="shared" si="4"/>
        <v>5861671868</v>
      </c>
      <c r="F23" s="31">
        <f t="shared" si="4"/>
        <v>50006270</v>
      </c>
      <c r="G23" s="31">
        <f t="shared" si="4"/>
        <v>0</v>
      </c>
      <c r="H23" s="31">
        <f t="shared" si="4"/>
        <v>4096916559</v>
      </c>
      <c r="I23" s="31">
        <f t="shared" si="4"/>
        <v>1714749039</v>
      </c>
      <c r="J23" s="23"/>
      <c r="K23" s="24"/>
      <c r="L23" s="30"/>
    </row>
    <row r="24" spans="1:12" s="37" customFormat="1" ht="20.25" customHeight="1" x14ac:dyDescent="0.25">
      <c r="A24" s="33"/>
      <c r="B24" s="44" t="s">
        <v>31</v>
      </c>
      <c r="C24" s="45"/>
      <c r="D24" s="34">
        <f t="shared" ref="D24:D42" si="5">F24+G24+H24+I24</f>
        <v>50000000</v>
      </c>
      <c r="E24" s="34">
        <f>D24</f>
        <v>50000000</v>
      </c>
      <c r="F24" s="35">
        <f>'[2]Chi tiet mau 2b'!$D$20</f>
        <v>50000000</v>
      </c>
      <c r="G24" s="36"/>
      <c r="H24" s="36"/>
      <c r="I24" s="36"/>
      <c r="J24" s="23"/>
      <c r="K24" s="24"/>
      <c r="L24" s="25"/>
    </row>
    <row r="25" spans="1:12" s="37" customFormat="1" ht="20.25" customHeight="1" x14ac:dyDescent="0.25">
      <c r="A25" s="33"/>
      <c r="B25" s="46" t="s">
        <v>32</v>
      </c>
      <c r="C25" s="47"/>
      <c r="D25" s="34">
        <f t="shared" si="5"/>
        <v>5742871039</v>
      </c>
      <c r="E25" s="34">
        <f t="shared" ref="E25:E42" si="6">D25</f>
        <v>5742871039</v>
      </c>
      <c r="F25" s="35"/>
      <c r="G25" s="41"/>
      <c r="H25" s="46">
        <f>'[2]Chi tiet mau 2b'!$F$20</f>
        <v>4028122000</v>
      </c>
      <c r="I25" s="41">
        <f>'[2]Chi tiet mau 2b'!$G$20</f>
        <v>1714749039</v>
      </c>
      <c r="J25" s="48"/>
      <c r="K25" s="49"/>
      <c r="L25" s="25"/>
    </row>
    <row r="26" spans="1:12" s="37" customFormat="1" ht="20.25" customHeight="1" x14ac:dyDescent="0.25">
      <c r="A26" s="33"/>
      <c r="B26" s="148" t="s">
        <v>33</v>
      </c>
      <c r="C26" s="149"/>
      <c r="D26" s="34">
        <f t="shared" si="5"/>
        <v>68800829</v>
      </c>
      <c r="E26" s="34">
        <f t="shared" si="6"/>
        <v>68800829</v>
      </c>
      <c r="F26" s="35">
        <f>'[2]Chi tiet mau 2b'!$D$24</f>
        <v>6270</v>
      </c>
      <c r="G26" s="41"/>
      <c r="H26" s="41">
        <f>'[2]Chi tiet mau 2b'!$F$24</f>
        <v>68794559</v>
      </c>
      <c r="I26" s="41"/>
      <c r="J26" s="48"/>
      <c r="K26" s="49"/>
      <c r="L26" s="25"/>
    </row>
    <row r="27" spans="1:12" s="8" customFormat="1" ht="20.25" customHeight="1" x14ac:dyDescent="0.2">
      <c r="A27" s="26">
        <v>3</v>
      </c>
      <c r="B27" s="50" t="s">
        <v>34</v>
      </c>
      <c r="C27" s="51"/>
      <c r="D27" s="29">
        <f t="shared" si="5"/>
        <v>12160000</v>
      </c>
      <c r="E27" s="29">
        <f t="shared" si="6"/>
        <v>12160000</v>
      </c>
      <c r="F27" s="31">
        <f>F28</f>
        <v>12160000</v>
      </c>
      <c r="G27" s="31">
        <f>G28</f>
        <v>0</v>
      </c>
      <c r="H27" s="31">
        <f>H28</f>
        <v>0</v>
      </c>
      <c r="I27" s="31">
        <f>I28</f>
        <v>0</v>
      </c>
      <c r="J27" s="23"/>
      <c r="K27" s="24"/>
      <c r="L27" s="30"/>
    </row>
    <row r="28" spans="1:12" s="4" customFormat="1" ht="20.25" customHeight="1" x14ac:dyDescent="0.2">
      <c r="A28" s="40"/>
      <c r="B28" s="150" t="s">
        <v>35</v>
      </c>
      <c r="C28" s="151"/>
      <c r="D28" s="34">
        <f t="shared" si="5"/>
        <v>12160000</v>
      </c>
      <c r="E28" s="34">
        <f t="shared" si="6"/>
        <v>12160000</v>
      </c>
      <c r="F28" s="35">
        <f>'[2]Chi tiet mau 2b'!$D$28</f>
        <v>12160000</v>
      </c>
      <c r="G28" s="41"/>
      <c r="H28" s="41"/>
      <c r="I28" s="41"/>
      <c r="J28" s="23"/>
      <c r="K28" s="24"/>
      <c r="L28" s="25"/>
    </row>
    <row r="29" spans="1:12" s="8" customFormat="1" ht="20.25" customHeight="1" x14ac:dyDescent="0.2">
      <c r="A29" s="26" t="s">
        <v>36</v>
      </c>
      <c r="B29" s="50" t="s">
        <v>37</v>
      </c>
      <c r="C29" s="51"/>
      <c r="D29" s="29">
        <f t="shared" si="5"/>
        <v>4803404179</v>
      </c>
      <c r="E29" s="29">
        <f t="shared" si="6"/>
        <v>4803404179</v>
      </c>
      <c r="F29" s="31">
        <f>F30+F33+F34</f>
        <v>81930497</v>
      </c>
      <c r="G29" s="31">
        <f>G30+G33+G34</f>
        <v>0</v>
      </c>
      <c r="H29" s="31">
        <f>H30+H33+H34</f>
        <v>3093813543</v>
      </c>
      <c r="I29" s="31">
        <f>I30+I33+I34</f>
        <v>1627660139</v>
      </c>
      <c r="J29" s="23"/>
      <c r="K29" s="24"/>
      <c r="L29" s="30"/>
    </row>
    <row r="30" spans="1:12" s="8" customFormat="1" ht="20.25" customHeight="1" x14ac:dyDescent="0.2">
      <c r="A30" s="26">
        <v>1</v>
      </c>
      <c r="B30" s="52" t="s">
        <v>38</v>
      </c>
      <c r="C30" s="28"/>
      <c r="D30" s="29">
        <f t="shared" si="5"/>
        <v>49340497</v>
      </c>
      <c r="E30" s="29">
        <f t="shared" si="6"/>
        <v>49340497</v>
      </c>
      <c r="F30" s="31">
        <f>F31+F32</f>
        <v>49340497</v>
      </c>
      <c r="G30" s="31">
        <f>G31+G32</f>
        <v>0</v>
      </c>
      <c r="H30" s="31">
        <f>H31+H32</f>
        <v>0</v>
      </c>
      <c r="I30" s="31">
        <f>I31+I32</f>
        <v>0</v>
      </c>
      <c r="J30" s="23"/>
      <c r="K30" s="24"/>
      <c r="L30" s="30"/>
    </row>
    <row r="31" spans="1:12" s="61" customFormat="1" ht="20.25" customHeight="1" x14ac:dyDescent="0.25">
      <c r="A31" s="53" t="s">
        <v>6</v>
      </c>
      <c r="B31" s="54" t="s">
        <v>39</v>
      </c>
      <c r="C31" s="55"/>
      <c r="D31" s="34">
        <f t="shared" si="5"/>
        <v>0</v>
      </c>
      <c r="E31" s="34">
        <f t="shared" si="6"/>
        <v>0</v>
      </c>
      <c r="F31" s="56"/>
      <c r="G31" s="57"/>
      <c r="H31" s="57"/>
      <c r="I31" s="57"/>
      <c r="J31" s="58"/>
      <c r="K31" s="59"/>
      <c r="L31" s="60"/>
    </row>
    <row r="32" spans="1:12" s="68" customFormat="1" ht="20.25" customHeight="1" x14ac:dyDescent="0.25">
      <c r="A32" s="53" t="s">
        <v>7</v>
      </c>
      <c r="B32" s="54" t="s">
        <v>5</v>
      </c>
      <c r="C32" s="55"/>
      <c r="D32" s="62">
        <f t="shared" si="5"/>
        <v>49340497</v>
      </c>
      <c r="E32" s="62">
        <f t="shared" si="6"/>
        <v>49340497</v>
      </c>
      <c r="F32" s="63">
        <f>'[2]Chi tiet mau 2b'!$D$17</f>
        <v>49340497</v>
      </c>
      <c r="G32" s="64"/>
      <c r="H32" s="64"/>
      <c r="I32" s="64">
        <f>I37+I38</f>
        <v>0</v>
      </c>
      <c r="J32" s="65"/>
      <c r="K32" s="66"/>
      <c r="L32" s="67"/>
    </row>
    <row r="33" spans="1:13" s="43" customFormat="1" ht="20.25" customHeight="1" x14ac:dyDescent="0.2">
      <c r="A33" s="26">
        <v>2</v>
      </c>
      <c r="B33" s="69" t="s">
        <v>40</v>
      </c>
      <c r="C33" s="51"/>
      <c r="D33" s="29">
        <f t="shared" si="5"/>
        <v>4744723682</v>
      </c>
      <c r="E33" s="29">
        <f t="shared" si="6"/>
        <v>4744723682</v>
      </c>
      <c r="F33" s="31">
        <f>'[2]Chi tiet mau 2b'!$D$21</f>
        <v>23250000</v>
      </c>
      <c r="G33" s="70"/>
      <c r="H33" s="71">
        <f>'[2]Chi tiet mau 2b'!$F$21</f>
        <v>3093813543</v>
      </c>
      <c r="I33" s="71">
        <f>'[2]Chi tiet mau 2b'!$G$21</f>
        <v>1627660139</v>
      </c>
      <c r="J33" s="72"/>
      <c r="K33" s="73"/>
      <c r="L33" s="74"/>
      <c r="M33" s="75"/>
    </row>
    <row r="34" spans="1:13" s="43" customFormat="1" ht="20.25" customHeight="1" x14ac:dyDescent="0.2">
      <c r="A34" s="26">
        <v>3</v>
      </c>
      <c r="B34" s="50" t="s">
        <v>41</v>
      </c>
      <c r="C34" s="51"/>
      <c r="D34" s="29">
        <f t="shared" si="5"/>
        <v>9340000</v>
      </c>
      <c r="E34" s="29">
        <f t="shared" si="6"/>
        <v>9340000</v>
      </c>
      <c r="F34" s="31">
        <f>'[2]Chi tiet mau 2b'!$D$29</f>
        <v>9340000</v>
      </c>
      <c r="G34" s="71"/>
      <c r="H34" s="71"/>
      <c r="I34" s="71"/>
      <c r="J34" s="72"/>
      <c r="K34" s="73"/>
      <c r="L34" s="74"/>
    </row>
    <row r="35" spans="1:13" s="37" customFormat="1" ht="20.25" customHeight="1" x14ac:dyDescent="0.2">
      <c r="A35" s="26" t="s">
        <v>42</v>
      </c>
      <c r="B35" s="50" t="s">
        <v>43</v>
      </c>
      <c r="C35" s="51"/>
      <c r="D35" s="29">
        <f t="shared" si="5"/>
        <v>162452790</v>
      </c>
      <c r="E35" s="29"/>
      <c r="F35" s="31">
        <f>F36+F39+F41</f>
        <v>18515625</v>
      </c>
      <c r="G35" s="31">
        <f>G36+G39+G41</f>
        <v>3150000</v>
      </c>
      <c r="H35" s="31">
        <f>H36+H39+H41</f>
        <v>140787165</v>
      </c>
      <c r="I35" s="35">
        <f>I36+I39+I41</f>
        <v>0</v>
      </c>
      <c r="J35" s="76"/>
      <c r="K35" s="77"/>
      <c r="L35" s="78"/>
    </row>
    <row r="36" spans="1:13" s="43" customFormat="1" ht="20.25" customHeight="1" x14ac:dyDescent="0.2">
      <c r="A36" s="26">
        <v>1</v>
      </c>
      <c r="B36" s="50" t="s">
        <v>44</v>
      </c>
      <c r="C36" s="79"/>
      <c r="D36" s="29">
        <f t="shared" si="5"/>
        <v>21665625</v>
      </c>
      <c r="E36" s="29"/>
      <c r="F36" s="31">
        <f>F37+F38</f>
        <v>18515625</v>
      </c>
      <c r="G36" s="31">
        <f>G37+G38</f>
        <v>3150000</v>
      </c>
      <c r="H36" s="31">
        <f>H37+H38</f>
        <v>0</v>
      </c>
      <c r="I36" s="31">
        <f>I37+I38</f>
        <v>0</v>
      </c>
      <c r="J36" s="72"/>
      <c r="K36" s="73"/>
      <c r="L36" s="74"/>
    </row>
    <row r="37" spans="1:13" s="68" customFormat="1" ht="20.25" customHeight="1" x14ac:dyDescent="0.25">
      <c r="A37" s="53" t="s">
        <v>6</v>
      </c>
      <c r="B37" s="152" t="s">
        <v>45</v>
      </c>
      <c r="C37" s="153"/>
      <c r="D37" s="62">
        <f t="shared" si="5"/>
        <v>5550000</v>
      </c>
      <c r="E37" s="62">
        <f>D37</f>
        <v>5550000</v>
      </c>
      <c r="F37" s="56">
        <f>'[2]mẫu 2a'!$E$26</f>
        <v>2400000</v>
      </c>
      <c r="G37" s="63">
        <f>'[2]mẫu 2a'!$E$29</f>
        <v>3150000</v>
      </c>
      <c r="H37" s="64"/>
      <c r="I37" s="64">
        <f>'[3]PL 4 TH'!E48</f>
        <v>0</v>
      </c>
      <c r="J37" s="80"/>
      <c r="K37" s="66"/>
      <c r="L37" s="67"/>
    </row>
    <row r="38" spans="1:13" s="68" customFormat="1" ht="20.25" customHeight="1" x14ac:dyDescent="0.25">
      <c r="A38" s="53" t="s">
        <v>7</v>
      </c>
      <c r="B38" s="152" t="s">
        <v>26</v>
      </c>
      <c r="C38" s="153"/>
      <c r="D38" s="62">
        <f t="shared" si="5"/>
        <v>16115625</v>
      </c>
      <c r="E38" s="62">
        <f t="shared" si="6"/>
        <v>16115625</v>
      </c>
      <c r="F38" s="56">
        <f>'[2]mẫu 2a'!$E$21+'[2]mẫu 2a'!$E$17+'[2]mẫu 2a'!$E$13</f>
        <v>16115625</v>
      </c>
      <c r="G38" s="64"/>
      <c r="H38" s="64"/>
      <c r="I38" s="64"/>
      <c r="J38" s="65"/>
      <c r="K38" s="66"/>
      <c r="L38" s="67"/>
    </row>
    <row r="39" spans="1:13" s="43" customFormat="1" ht="20.25" customHeight="1" x14ac:dyDescent="0.2">
      <c r="A39" s="26">
        <v>2</v>
      </c>
      <c r="B39" s="50" t="s">
        <v>46</v>
      </c>
      <c r="C39" s="79"/>
      <c r="D39" s="29">
        <f t="shared" si="5"/>
        <v>140787165</v>
      </c>
      <c r="E39" s="29">
        <f t="shared" si="6"/>
        <v>140787165</v>
      </c>
      <c r="F39" s="31">
        <f>F40</f>
        <v>0</v>
      </c>
      <c r="G39" s="31">
        <f>G40</f>
        <v>0</v>
      </c>
      <c r="H39" s="31">
        <f>H40</f>
        <v>140787165</v>
      </c>
      <c r="I39" s="31">
        <f>I40</f>
        <v>0</v>
      </c>
      <c r="J39" s="72"/>
      <c r="K39" s="73"/>
      <c r="L39" s="74"/>
    </row>
    <row r="40" spans="1:13" s="4" customFormat="1" ht="20.25" customHeight="1" x14ac:dyDescent="0.25">
      <c r="A40" s="81"/>
      <c r="B40" s="82" t="s">
        <v>47</v>
      </c>
      <c r="C40" s="83"/>
      <c r="D40" s="34">
        <f t="shared" si="5"/>
        <v>140787165</v>
      </c>
      <c r="E40" s="34">
        <f t="shared" si="6"/>
        <v>140787165</v>
      </c>
      <c r="F40" s="35">
        <f>'[2]Chi tiet mau 2b'!$D$31</f>
        <v>0</v>
      </c>
      <c r="G40" s="84"/>
      <c r="H40" s="46">
        <f>'[2]Chi tiet mau 2b'!$F$31</f>
        <v>140787165</v>
      </c>
      <c r="I40" s="46"/>
      <c r="J40" s="85"/>
      <c r="K40" s="86"/>
      <c r="L40" s="87"/>
    </row>
    <row r="41" spans="1:13" s="8" customFormat="1" ht="20.25" customHeight="1" x14ac:dyDescent="0.25">
      <c r="A41" s="26">
        <v>3</v>
      </c>
      <c r="B41" s="50" t="s">
        <v>41</v>
      </c>
      <c r="C41" s="51"/>
      <c r="D41" s="34">
        <f t="shared" si="5"/>
        <v>0</v>
      </c>
      <c r="E41" s="34">
        <f t="shared" si="6"/>
        <v>0</v>
      </c>
      <c r="F41" s="31">
        <f>F42</f>
        <v>0</v>
      </c>
      <c r="G41" s="70"/>
      <c r="H41" s="71"/>
      <c r="I41" s="71"/>
      <c r="J41" s="88"/>
      <c r="K41" s="89"/>
      <c r="L41" s="90"/>
      <c r="M41" s="91"/>
    </row>
    <row r="42" spans="1:13" s="4" customFormat="1" ht="20.25" customHeight="1" x14ac:dyDescent="0.25">
      <c r="A42" s="40"/>
      <c r="B42" s="92" t="s">
        <v>48</v>
      </c>
      <c r="C42" s="92"/>
      <c r="D42" s="34">
        <f t="shared" si="5"/>
        <v>0</v>
      </c>
      <c r="E42" s="34">
        <f t="shared" si="6"/>
        <v>0</v>
      </c>
      <c r="F42" s="35"/>
      <c r="G42" s="46"/>
      <c r="H42" s="46"/>
      <c r="I42" s="46"/>
      <c r="J42" s="85"/>
      <c r="K42" s="86"/>
      <c r="L42" s="87"/>
    </row>
    <row r="43" spans="1:13" s="94" customFormat="1" ht="20.25" customHeight="1" x14ac:dyDescent="0.25">
      <c r="A43" s="93" t="s">
        <v>49</v>
      </c>
      <c r="B43" s="154" t="s">
        <v>50</v>
      </c>
      <c r="C43" s="155"/>
      <c r="D43" s="29">
        <f>F43+G43+H43+I43</f>
        <v>21909655268</v>
      </c>
      <c r="E43" s="29">
        <f>D43</f>
        <v>21909655268</v>
      </c>
      <c r="F43" s="29">
        <f>F44+F206+F300</f>
        <v>18013183373</v>
      </c>
      <c r="G43" s="29">
        <f>G44+G206+G300</f>
        <v>2055322326</v>
      </c>
      <c r="H43" s="29">
        <f>H44+H206+H300</f>
        <v>77759000</v>
      </c>
      <c r="I43" s="29">
        <f>I44+I206+I300</f>
        <v>1763390569</v>
      </c>
    </row>
    <row r="44" spans="1:13" s="97" customFormat="1" ht="20.25" customHeight="1" x14ac:dyDescent="0.2">
      <c r="A44" s="69" t="s">
        <v>4</v>
      </c>
      <c r="B44" s="95"/>
      <c r="C44" s="96" t="s">
        <v>51</v>
      </c>
      <c r="D44" s="71">
        <f>F44+G44+H44+I44</f>
        <v>5445689828</v>
      </c>
      <c r="E44" s="29">
        <f t="shared" ref="E44:E116" si="7">D44</f>
        <v>5445689828</v>
      </c>
      <c r="F44" s="29">
        <f>F45+F124</f>
        <v>3494259088</v>
      </c>
      <c r="G44" s="29">
        <f>G45+G124</f>
        <v>1377803192</v>
      </c>
      <c r="H44" s="29">
        <f>H45+H124</f>
        <v>0</v>
      </c>
      <c r="I44" s="29">
        <f>I45+I124</f>
        <v>573627548</v>
      </c>
    </row>
    <row r="45" spans="1:13" s="97" customFormat="1" ht="20.25" customHeight="1" x14ac:dyDescent="0.2">
      <c r="A45" s="69">
        <v>1</v>
      </c>
      <c r="B45" s="95">
        <v>103</v>
      </c>
      <c r="C45" s="96" t="s">
        <v>52</v>
      </c>
      <c r="D45" s="71">
        <f t="shared" ref="D45:D117" si="8">F45+G45+H45+I45</f>
        <v>573627548</v>
      </c>
      <c r="E45" s="29">
        <f t="shared" si="7"/>
        <v>573627548</v>
      </c>
      <c r="F45" s="71">
        <v>0</v>
      </c>
      <c r="G45" s="71">
        <v>0</v>
      </c>
      <c r="H45" s="29">
        <f>H46+H49+H51+H56+H58+H63+H65+H71+H75+H86+H92+H99+H106+H110+H112+H117+H119</f>
        <v>0</v>
      </c>
      <c r="I45" s="29">
        <f>I46+I49+I51+I56+I58+I63+I65+I71+I75+I81+I86+I92+I97+I99+I104+I106+I110+I112+I117+I119</f>
        <v>573627548</v>
      </c>
      <c r="J45" s="98"/>
    </row>
    <row r="46" spans="1:13" s="97" customFormat="1" ht="20.25" customHeight="1" x14ac:dyDescent="0.2">
      <c r="A46" s="69"/>
      <c r="B46" s="95">
        <v>6000</v>
      </c>
      <c r="C46" s="96" t="s">
        <v>53</v>
      </c>
      <c r="D46" s="71">
        <f t="shared" si="8"/>
        <v>432619035</v>
      </c>
      <c r="E46" s="29">
        <f t="shared" si="7"/>
        <v>432619035</v>
      </c>
      <c r="F46" s="71">
        <v>0</v>
      </c>
      <c r="G46" s="71">
        <v>0</v>
      </c>
      <c r="H46" s="29">
        <f>H47+H48</f>
        <v>0</v>
      </c>
      <c r="I46" s="29">
        <f>I47+I48</f>
        <v>432619035</v>
      </c>
    </row>
    <row r="47" spans="1:13" s="101" customFormat="1" ht="20.25" customHeight="1" x14ac:dyDescent="0.25">
      <c r="A47" s="92"/>
      <c r="B47" s="99">
        <v>6001</v>
      </c>
      <c r="C47" s="100" t="s">
        <v>54</v>
      </c>
      <c r="D47" s="46">
        <f t="shared" si="8"/>
        <v>432619035</v>
      </c>
      <c r="E47" s="34">
        <f t="shared" si="7"/>
        <v>432619035</v>
      </c>
      <c r="F47" s="41"/>
      <c r="G47" s="46">
        <v>0</v>
      </c>
      <c r="H47" s="46"/>
      <c r="I47" s="46">
        <v>432619035</v>
      </c>
    </row>
    <row r="48" spans="1:13" s="101" customFormat="1" ht="20.25" customHeight="1" x14ac:dyDescent="0.25">
      <c r="A48" s="92"/>
      <c r="B48" s="99">
        <v>6003</v>
      </c>
      <c r="C48" s="100" t="s">
        <v>55</v>
      </c>
      <c r="D48" s="46">
        <f t="shared" si="8"/>
        <v>0</v>
      </c>
      <c r="E48" s="34">
        <f t="shared" si="7"/>
        <v>0</v>
      </c>
      <c r="F48" s="46"/>
      <c r="G48" s="46">
        <v>0</v>
      </c>
      <c r="H48" s="46"/>
      <c r="I48" s="46"/>
    </row>
    <row r="49" spans="1:10" s="97" customFormat="1" ht="24" customHeight="1" x14ac:dyDescent="0.2">
      <c r="A49" s="69"/>
      <c r="B49" s="95">
        <v>6050</v>
      </c>
      <c r="C49" s="96" t="s">
        <v>56</v>
      </c>
      <c r="D49" s="71">
        <f t="shared" si="8"/>
        <v>0</v>
      </c>
      <c r="E49" s="29">
        <f t="shared" si="7"/>
        <v>0</v>
      </c>
      <c r="F49" s="46">
        <v>0</v>
      </c>
      <c r="G49" s="46">
        <v>0</v>
      </c>
      <c r="H49" s="71">
        <v>0</v>
      </c>
      <c r="I49" s="71">
        <v>0</v>
      </c>
    </row>
    <row r="50" spans="1:10" s="97" customFormat="1" ht="20.25" customHeight="1" x14ac:dyDescent="0.2">
      <c r="A50" s="69"/>
      <c r="B50" s="99">
        <v>6099</v>
      </c>
      <c r="C50" s="100" t="s">
        <v>57</v>
      </c>
      <c r="D50" s="71">
        <f t="shared" si="8"/>
        <v>0</v>
      </c>
      <c r="E50" s="29">
        <f t="shared" si="7"/>
        <v>0</v>
      </c>
      <c r="F50" s="46">
        <v>0</v>
      </c>
      <c r="G50" s="46">
        <v>0</v>
      </c>
      <c r="H50" s="71">
        <v>0</v>
      </c>
      <c r="I50" s="71">
        <v>0</v>
      </c>
    </row>
    <row r="51" spans="1:10" s="97" customFormat="1" ht="20.25" customHeight="1" x14ac:dyDescent="0.2">
      <c r="A51" s="69"/>
      <c r="B51" s="95">
        <v>6100</v>
      </c>
      <c r="C51" s="96" t="s">
        <v>58</v>
      </c>
      <c r="D51" s="71">
        <f t="shared" si="8"/>
        <v>16467459</v>
      </c>
      <c r="E51" s="29">
        <f t="shared" si="7"/>
        <v>16467459</v>
      </c>
      <c r="F51" s="71">
        <v>0</v>
      </c>
      <c r="G51" s="71">
        <v>0</v>
      </c>
      <c r="H51" s="71">
        <f>H52+H53+H54+H55</f>
        <v>0</v>
      </c>
      <c r="I51" s="71">
        <f>I52+I53+I54+I55</f>
        <v>16467459</v>
      </c>
    </row>
    <row r="52" spans="1:10" s="101" customFormat="1" ht="20.25" customHeight="1" x14ac:dyDescent="0.25">
      <c r="A52" s="92"/>
      <c r="B52" s="99">
        <v>6101</v>
      </c>
      <c r="C52" s="100" t="s">
        <v>59</v>
      </c>
      <c r="D52" s="46">
        <f t="shared" si="8"/>
        <v>14008959</v>
      </c>
      <c r="E52" s="34">
        <f t="shared" si="7"/>
        <v>14008959</v>
      </c>
      <c r="F52" s="46">
        <v>0</v>
      </c>
      <c r="G52" s="46">
        <v>0</v>
      </c>
      <c r="H52" s="46"/>
      <c r="I52" s="46">
        <v>14008959</v>
      </c>
    </row>
    <row r="53" spans="1:10" s="101" customFormat="1" ht="20.25" customHeight="1" x14ac:dyDescent="0.25">
      <c r="A53" s="92"/>
      <c r="B53" s="99">
        <v>6107</v>
      </c>
      <c r="C53" s="100" t="s">
        <v>60</v>
      </c>
      <c r="D53" s="46">
        <f t="shared" si="8"/>
        <v>0</v>
      </c>
      <c r="E53" s="34">
        <f t="shared" si="7"/>
        <v>0</v>
      </c>
      <c r="F53" s="46">
        <v>0</v>
      </c>
      <c r="G53" s="46">
        <v>0</v>
      </c>
      <c r="H53" s="46">
        <v>0</v>
      </c>
      <c r="I53" s="46">
        <v>0</v>
      </c>
    </row>
    <row r="54" spans="1:10" s="101" customFormat="1" ht="20.25" customHeight="1" x14ac:dyDescent="0.25">
      <c r="A54" s="92"/>
      <c r="B54" s="99">
        <v>6113</v>
      </c>
      <c r="C54" s="100" t="s">
        <v>61</v>
      </c>
      <c r="D54" s="46">
        <f t="shared" si="8"/>
        <v>2458500</v>
      </c>
      <c r="E54" s="34">
        <f t="shared" si="7"/>
        <v>2458500</v>
      </c>
      <c r="F54" s="46">
        <v>0</v>
      </c>
      <c r="G54" s="46">
        <v>0</v>
      </c>
      <c r="H54" s="46"/>
      <c r="I54" s="46">
        <v>2458500</v>
      </c>
    </row>
    <row r="55" spans="1:10" s="101" customFormat="1" ht="27.75" customHeight="1" x14ac:dyDescent="0.25">
      <c r="A55" s="92"/>
      <c r="B55" s="99">
        <v>6115</v>
      </c>
      <c r="C55" s="100" t="s">
        <v>62</v>
      </c>
      <c r="D55" s="46">
        <f t="shared" si="8"/>
        <v>0</v>
      </c>
      <c r="E55" s="34">
        <f t="shared" si="7"/>
        <v>0</v>
      </c>
      <c r="F55" s="46">
        <v>0</v>
      </c>
      <c r="G55" s="41">
        <v>0</v>
      </c>
      <c r="H55" s="41"/>
      <c r="I55" s="41"/>
    </row>
    <row r="56" spans="1:10" s="97" customFormat="1" ht="20.25" customHeight="1" x14ac:dyDescent="0.2">
      <c r="A56" s="69"/>
      <c r="B56" s="95">
        <v>6250</v>
      </c>
      <c r="C56" s="96" t="s">
        <v>63</v>
      </c>
      <c r="D56" s="71">
        <f t="shared" si="8"/>
        <v>6090000</v>
      </c>
      <c r="E56" s="29">
        <f t="shared" si="7"/>
        <v>6090000</v>
      </c>
      <c r="F56" s="71">
        <v>0</v>
      </c>
      <c r="G56" s="36">
        <v>0</v>
      </c>
      <c r="H56" s="36"/>
      <c r="I56" s="36">
        <f>I57</f>
        <v>6090000</v>
      </c>
    </row>
    <row r="57" spans="1:10" s="101" customFormat="1" ht="20.25" customHeight="1" x14ac:dyDescent="0.25">
      <c r="A57" s="92"/>
      <c r="B57" s="99">
        <v>6299</v>
      </c>
      <c r="C57" s="100" t="s">
        <v>64</v>
      </c>
      <c r="D57" s="46">
        <f t="shared" si="8"/>
        <v>6090000</v>
      </c>
      <c r="E57" s="34">
        <f t="shared" si="7"/>
        <v>6090000</v>
      </c>
      <c r="F57" s="46">
        <v>0</v>
      </c>
      <c r="G57" s="41">
        <v>0</v>
      </c>
      <c r="H57" s="41"/>
      <c r="I57" s="41">
        <v>6090000</v>
      </c>
    </row>
    <row r="58" spans="1:10" s="97" customFormat="1" ht="20.25" customHeight="1" x14ac:dyDescent="0.2">
      <c r="A58" s="69"/>
      <c r="B58" s="95">
        <v>6300</v>
      </c>
      <c r="C58" s="96" t="s">
        <v>65</v>
      </c>
      <c r="D58" s="71">
        <f t="shared" si="8"/>
        <v>97227494</v>
      </c>
      <c r="E58" s="29">
        <f t="shared" si="7"/>
        <v>97227494</v>
      </c>
      <c r="F58" s="71">
        <v>0</v>
      </c>
      <c r="G58" s="71">
        <v>0</v>
      </c>
      <c r="H58" s="36">
        <f>H59+H60+H61+H62</f>
        <v>0</v>
      </c>
      <c r="I58" s="36">
        <f>I59+I60+I61+I62</f>
        <v>97227494</v>
      </c>
    </row>
    <row r="59" spans="1:10" s="101" customFormat="1" ht="20.25" customHeight="1" x14ac:dyDescent="0.25">
      <c r="A59" s="92"/>
      <c r="B59" s="99">
        <v>6301</v>
      </c>
      <c r="C59" s="100" t="s">
        <v>66</v>
      </c>
      <c r="D59" s="46">
        <f t="shared" si="8"/>
        <v>71781870</v>
      </c>
      <c r="E59" s="34">
        <f t="shared" si="7"/>
        <v>71781870</v>
      </c>
      <c r="F59" s="46">
        <v>0</v>
      </c>
      <c r="G59" s="41">
        <v>0</v>
      </c>
      <c r="H59" s="41"/>
      <c r="I59" s="41">
        <v>71781870</v>
      </c>
    </row>
    <row r="60" spans="1:10" s="101" customFormat="1" ht="20.25" customHeight="1" x14ac:dyDescent="0.25">
      <c r="A60" s="92"/>
      <c r="B60" s="99">
        <v>6302</v>
      </c>
      <c r="C60" s="100" t="s">
        <v>67</v>
      </c>
      <c r="D60" s="46">
        <f t="shared" si="8"/>
        <v>12305463</v>
      </c>
      <c r="E60" s="34">
        <f t="shared" si="7"/>
        <v>12305463</v>
      </c>
      <c r="F60" s="46">
        <v>0</v>
      </c>
      <c r="G60" s="41">
        <v>0</v>
      </c>
      <c r="H60" s="41"/>
      <c r="I60" s="41">
        <v>12305463</v>
      </c>
    </row>
    <row r="61" spans="1:10" s="101" customFormat="1" ht="20.25" customHeight="1" x14ac:dyDescent="0.25">
      <c r="A61" s="92"/>
      <c r="B61" s="99">
        <v>6303</v>
      </c>
      <c r="C61" s="100" t="s">
        <v>68</v>
      </c>
      <c r="D61" s="46">
        <f t="shared" si="8"/>
        <v>9038340</v>
      </c>
      <c r="E61" s="34">
        <f t="shared" si="7"/>
        <v>9038340</v>
      </c>
      <c r="F61" s="46">
        <v>0</v>
      </c>
      <c r="G61" s="46">
        <v>0</v>
      </c>
      <c r="H61" s="46"/>
      <c r="I61" s="46">
        <v>9038340</v>
      </c>
    </row>
    <row r="62" spans="1:10" s="101" customFormat="1" ht="20.25" customHeight="1" x14ac:dyDescent="0.25">
      <c r="A62" s="92"/>
      <c r="B62" s="99">
        <v>6304</v>
      </c>
      <c r="C62" s="100" t="s">
        <v>69</v>
      </c>
      <c r="D62" s="46">
        <f t="shared" si="8"/>
        <v>4101821</v>
      </c>
      <c r="E62" s="34">
        <f t="shared" si="7"/>
        <v>4101821</v>
      </c>
      <c r="F62" s="46">
        <v>0</v>
      </c>
      <c r="G62" s="46">
        <v>0</v>
      </c>
      <c r="H62" s="46"/>
      <c r="I62" s="46">
        <v>4101821</v>
      </c>
      <c r="J62" s="102"/>
    </row>
    <row r="63" spans="1:10" s="97" customFormat="1" ht="20.25" customHeight="1" x14ac:dyDescent="0.2">
      <c r="A63" s="69"/>
      <c r="B63" s="95">
        <v>6400</v>
      </c>
      <c r="C63" s="96" t="s">
        <v>70</v>
      </c>
      <c r="D63" s="71">
        <f t="shared" si="8"/>
        <v>0</v>
      </c>
      <c r="E63" s="29">
        <f t="shared" si="7"/>
        <v>0</v>
      </c>
      <c r="F63" s="71">
        <v>0</v>
      </c>
      <c r="G63" s="71">
        <v>0</v>
      </c>
      <c r="H63" s="29">
        <f>H64</f>
        <v>0</v>
      </c>
      <c r="I63" s="71"/>
    </row>
    <row r="64" spans="1:10" s="101" customFormat="1" ht="27.75" customHeight="1" x14ac:dyDescent="0.25">
      <c r="A64" s="92"/>
      <c r="B64" s="99">
        <v>6404</v>
      </c>
      <c r="C64" s="100" t="s">
        <v>71</v>
      </c>
      <c r="D64" s="46">
        <f t="shared" si="8"/>
        <v>0</v>
      </c>
      <c r="E64" s="34">
        <f t="shared" si="7"/>
        <v>0</v>
      </c>
      <c r="F64" s="46">
        <v>0</v>
      </c>
      <c r="G64" s="46">
        <v>0</v>
      </c>
      <c r="H64" s="34"/>
      <c r="I64" s="46"/>
    </row>
    <row r="65" spans="1:10" s="97" customFormat="1" ht="20.25" customHeight="1" x14ac:dyDescent="0.2">
      <c r="A65" s="69"/>
      <c r="B65" s="95">
        <v>6500</v>
      </c>
      <c r="C65" s="96" t="s">
        <v>72</v>
      </c>
      <c r="D65" s="71">
        <f t="shared" si="8"/>
        <v>647560</v>
      </c>
      <c r="E65" s="29">
        <f t="shared" si="7"/>
        <v>647560</v>
      </c>
      <c r="F65" s="71">
        <v>0</v>
      </c>
      <c r="G65" s="71">
        <v>0</v>
      </c>
      <c r="H65" s="29">
        <f>SUM(H66:H70)</f>
        <v>0</v>
      </c>
      <c r="I65" s="29">
        <f>SUM(I66:I70)</f>
        <v>647560</v>
      </c>
      <c r="J65" s="98"/>
    </row>
    <row r="66" spans="1:10" s="101" customFormat="1" ht="20.25" customHeight="1" x14ac:dyDescent="0.25">
      <c r="A66" s="92"/>
      <c r="B66" s="99">
        <v>6501</v>
      </c>
      <c r="C66" s="100" t="s">
        <v>73</v>
      </c>
      <c r="D66" s="46">
        <f t="shared" si="8"/>
        <v>0</v>
      </c>
      <c r="E66" s="34">
        <f t="shared" si="7"/>
        <v>0</v>
      </c>
      <c r="F66" s="46">
        <v>0</v>
      </c>
      <c r="G66" s="46">
        <v>0</v>
      </c>
      <c r="H66" s="34"/>
      <c r="I66" s="46"/>
    </row>
    <row r="67" spans="1:10" s="101" customFormat="1" ht="20.25" customHeight="1" x14ac:dyDescent="0.25">
      <c r="A67" s="92"/>
      <c r="B67" s="99">
        <v>6502</v>
      </c>
      <c r="C67" s="100" t="s">
        <v>74</v>
      </c>
      <c r="D67" s="46">
        <f t="shared" si="8"/>
        <v>0</v>
      </c>
      <c r="E67" s="34">
        <f t="shared" si="7"/>
        <v>0</v>
      </c>
      <c r="F67" s="46">
        <v>0</v>
      </c>
      <c r="G67" s="46">
        <v>0</v>
      </c>
      <c r="H67" s="34"/>
      <c r="I67" s="46"/>
    </row>
    <row r="68" spans="1:10" s="101" customFormat="1" ht="20.25" customHeight="1" x14ac:dyDescent="0.25">
      <c r="A68" s="92"/>
      <c r="B68" s="99">
        <v>6503</v>
      </c>
      <c r="C68" s="100" t="s">
        <v>75</v>
      </c>
      <c r="D68" s="46">
        <f t="shared" si="8"/>
        <v>647560</v>
      </c>
      <c r="E68" s="34">
        <f t="shared" si="7"/>
        <v>647560</v>
      </c>
      <c r="F68" s="46">
        <v>0</v>
      </c>
      <c r="G68" s="46">
        <v>0</v>
      </c>
      <c r="H68" s="34"/>
      <c r="I68" s="46">
        <v>647560</v>
      </c>
    </row>
    <row r="69" spans="1:10" s="101" customFormat="1" ht="20.25" customHeight="1" x14ac:dyDescent="0.25">
      <c r="A69" s="92"/>
      <c r="B69" s="99">
        <v>6504</v>
      </c>
      <c r="C69" s="100" t="s">
        <v>76</v>
      </c>
      <c r="D69" s="46">
        <f>F69+G69+H69+I69</f>
        <v>0</v>
      </c>
      <c r="E69" s="34">
        <f>D69</f>
        <v>0</v>
      </c>
      <c r="F69" s="46">
        <v>0</v>
      </c>
      <c r="G69" s="46">
        <v>0</v>
      </c>
      <c r="H69" s="34"/>
      <c r="I69" s="46"/>
    </row>
    <row r="70" spans="1:10" s="101" customFormat="1" ht="20.25" customHeight="1" x14ac:dyDescent="0.25">
      <c r="A70" s="92"/>
      <c r="B70" s="99">
        <v>6505</v>
      </c>
      <c r="C70" s="100" t="s">
        <v>77</v>
      </c>
      <c r="D70" s="46">
        <f t="shared" si="8"/>
        <v>0</v>
      </c>
      <c r="E70" s="34">
        <f t="shared" si="7"/>
        <v>0</v>
      </c>
      <c r="F70" s="46">
        <v>0</v>
      </c>
      <c r="G70" s="46">
        <v>0</v>
      </c>
      <c r="H70" s="34"/>
      <c r="I70" s="46"/>
    </row>
    <row r="71" spans="1:10" s="97" customFormat="1" ht="20.25" customHeight="1" x14ac:dyDescent="0.2">
      <c r="A71" s="69"/>
      <c r="B71" s="95">
        <v>6550</v>
      </c>
      <c r="C71" s="96" t="s">
        <v>78</v>
      </c>
      <c r="D71" s="71">
        <f t="shared" si="8"/>
        <v>7356000</v>
      </c>
      <c r="E71" s="29">
        <f t="shared" si="7"/>
        <v>7356000</v>
      </c>
      <c r="F71" s="71">
        <v>0</v>
      </c>
      <c r="G71" s="71">
        <v>0</v>
      </c>
      <c r="H71" s="29"/>
      <c r="I71" s="71">
        <f>I72+I73+I74</f>
        <v>7356000</v>
      </c>
    </row>
    <row r="72" spans="1:10" s="101" customFormat="1" ht="20.25" customHeight="1" x14ac:dyDescent="0.25">
      <c r="A72" s="92"/>
      <c r="B72" s="99">
        <v>6551</v>
      </c>
      <c r="C72" s="100" t="s">
        <v>79</v>
      </c>
      <c r="D72" s="46">
        <f t="shared" si="8"/>
        <v>7356000</v>
      </c>
      <c r="E72" s="34">
        <f t="shared" si="7"/>
        <v>7356000</v>
      </c>
      <c r="F72" s="46">
        <v>0</v>
      </c>
      <c r="G72" s="46">
        <v>0</v>
      </c>
      <c r="H72" s="34"/>
      <c r="I72" s="46">
        <v>7356000</v>
      </c>
    </row>
    <row r="73" spans="1:10" s="101" customFormat="1" ht="20.25" customHeight="1" x14ac:dyDescent="0.25">
      <c r="A73" s="92"/>
      <c r="B73" s="99">
        <v>6552</v>
      </c>
      <c r="C73" s="100" t="s">
        <v>80</v>
      </c>
      <c r="D73" s="46"/>
      <c r="E73" s="34"/>
      <c r="F73" s="46"/>
      <c r="G73" s="46"/>
      <c r="H73" s="34"/>
      <c r="I73" s="46"/>
    </row>
    <row r="74" spans="1:10" s="101" customFormat="1" ht="20.25" customHeight="1" x14ac:dyDescent="0.25">
      <c r="A74" s="92"/>
      <c r="B74" s="99">
        <v>6599</v>
      </c>
      <c r="C74" s="100" t="s">
        <v>81</v>
      </c>
      <c r="D74" s="46">
        <f t="shared" si="8"/>
        <v>0</v>
      </c>
      <c r="E74" s="34">
        <f t="shared" si="7"/>
        <v>0</v>
      </c>
      <c r="F74" s="46">
        <v>0</v>
      </c>
      <c r="G74" s="46">
        <v>0</v>
      </c>
      <c r="H74" s="34"/>
      <c r="I74" s="46"/>
    </row>
    <row r="75" spans="1:10" s="97" customFormat="1" ht="20.25" customHeight="1" x14ac:dyDescent="0.2">
      <c r="A75" s="69"/>
      <c r="B75" s="95">
        <v>6600</v>
      </c>
      <c r="C75" s="96" t="s">
        <v>82</v>
      </c>
      <c r="D75" s="71">
        <f t="shared" si="8"/>
        <v>0</v>
      </c>
      <c r="E75" s="29">
        <f t="shared" si="7"/>
        <v>0</v>
      </c>
      <c r="F75" s="71">
        <v>0</v>
      </c>
      <c r="G75" s="71">
        <v>0</v>
      </c>
      <c r="H75" s="29">
        <f>SUM(H76:H80)</f>
        <v>0</v>
      </c>
      <c r="I75" s="29">
        <f>SUM(I76:I80)</f>
        <v>0</v>
      </c>
    </row>
    <row r="76" spans="1:10" s="101" customFormat="1" ht="30.75" customHeight="1" x14ac:dyDescent="0.25">
      <c r="A76" s="92"/>
      <c r="B76" s="99">
        <v>6601</v>
      </c>
      <c r="C76" s="100" t="s">
        <v>83</v>
      </c>
      <c r="D76" s="46">
        <f t="shared" si="8"/>
        <v>0</v>
      </c>
      <c r="E76" s="34">
        <f t="shared" si="7"/>
        <v>0</v>
      </c>
      <c r="F76" s="41">
        <v>0</v>
      </c>
      <c r="G76" s="41">
        <v>0</v>
      </c>
      <c r="H76" s="34"/>
      <c r="I76" s="46"/>
    </row>
    <row r="77" spans="1:10" s="101" customFormat="1" ht="20.25" customHeight="1" x14ac:dyDescent="0.25">
      <c r="A77" s="92"/>
      <c r="B77" s="99">
        <v>6603</v>
      </c>
      <c r="C77" s="100" t="s">
        <v>84</v>
      </c>
      <c r="D77" s="46">
        <f t="shared" si="8"/>
        <v>0</v>
      </c>
      <c r="E77" s="34">
        <f t="shared" si="7"/>
        <v>0</v>
      </c>
      <c r="F77" s="41">
        <v>0</v>
      </c>
      <c r="G77" s="46">
        <v>0</v>
      </c>
      <c r="H77" s="34"/>
      <c r="I77" s="46"/>
    </row>
    <row r="78" spans="1:10" s="101" customFormat="1" ht="28.5" customHeight="1" x14ac:dyDescent="0.25">
      <c r="A78" s="92"/>
      <c r="B78" s="99">
        <v>6605</v>
      </c>
      <c r="C78" s="100" t="s">
        <v>85</v>
      </c>
      <c r="D78" s="46">
        <f t="shared" si="8"/>
        <v>0</v>
      </c>
      <c r="E78" s="34">
        <f t="shared" si="7"/>
        <v>0</v>
      </c>
      <c r="F78" s="46">
        <v>0</v>
      </c>
      <c r="G78" s="46">
        <v>0</v>
      </c>
      <c r="H78" s="34"/>
      <c r="I78" s="46"/>
    </row>
    <row r="79" spans="1:10" s="101" customFormat="1" ht="26.25" customHeight="1" x14ac:dyDescent="0.25">
      <c r="A79" s="92"/>
      <c r="B79" s="99">
        <v>6606</v>
      </c>
      <c r="C79" s="100" t="s">
        <v>86</v>
      </c>
      <c r="D79" s="46">
        <f t="shared" si="8"/>
        <v>0</v>
      </c>
      <c r="E79" s="34">
        <f t="shared" si="7"/>
        <v>0</v>
      </c>
      <c r="F79" s="41">
        <v>0</v>
      </c>
      <c r="G79" s="41">
        <v>0</v>
      </c>
      <c r="H79" s="34"/>
      <c r="I79" s="46"/>
    </row>
    <row r="80" spans="1:10" s="101" customFormat="1" ht="27.75" customHeight="1" x14ac:dyDescent="0.25">
      <c r="A80" s="92"/>
      <c r="B80" s="99">
        <v>6608</v>
      </c>
      <c r="C80" s="100" t="s">
        <v>87</v>
      </c>
      <c r="D80" s="46">
        <f t="shared" si="8"/>
        <v>0</v>
      </c>
      <c r="E80" s="34">
        <f t="shared" si="7"/>
        <v>0</v>
      </c>
      <c r="F80" s="46">
        <v>0</v>
      </c>
      <c r="G80" s="46">
        <v>0</v>
      </c>
      <c r="H80" s="34"/>
      <c r="I80" s="46"/>
    </row>
    <row r="81" spans="1:9" s="101" customFormat="1" ht="20.25" customHeight="1" x14ac:dyDescent="0.25">
      <c r="A81" s="92"/>
      <c r="B81" s="95">
        <v>6650</v>
      </c>
      <c r="C81" s="96" t="s">
        <v>88</v>
      </c>
      <c r="D81" s="71">
        <f>F81+G81+H81+I81</f>
        <v>0</v>
      </c>
      <c r="E81" s="29">
        <f>D81</f>
        <v>0</v>
      </c>
      <c r="F81" s="46">
        <v>0</v>
      </c>
      <c r="G81" s="46">
        <v>0</v>
      </c>
      <c r="H81" s="29">
        <f>SUM(H82:H85)</f>
        <v>0</v>
      </c>
      <c r="I81" s="29">
        <f>SUM(I82:I85)</f>
        <v>0</v>
      </c>
    </row>
    <row r="82" spans="1:9" s="101" customFormat="1" ht="23.25" customHeight="1" x14ac:dyDescent="0.25">
      <c r="A82" s="92"/>
      <c r="B82" s="99">
        <v>6651</v>
      </c>
      <c r="C82" s="100" t="s">
        <v>89</v>
      </c>
      <c r="D82" s="46"/>
      <c r="E82" s="34"/>
      <c r="F82" s="46"/>
      <c r="G82" s="46"/>
      <c r="H82" s="34"/>
      <c r="I82" s="46"/>
    </row>
    <row r="83" spans="1:9" s="101" customFormat="1" ht="23.25" customHeight="1" x14ac:dyDescent="0.25">
      <c r="A83" s="92"/>
      <c r="B83" s="99">
        <v>6652</v>
      </c>
      <c r="C83" s="100" t="s">
        <v>90</v>
      </c>
      <c r="D83" s="46"/>
      <c r="E83" s="34"/>
      <c r="F83" s="46"/>
      <c r="G83" s="46"/>
      <c r="H83" s="34"/>
      <c r="I83" s="46"/>
    </row>
    <row r="84" spans="1:9" s="101" customFormat="1" ht="23.25" customHeight="1" x14ac:dyDescent="0.25">
      <c r="A84" s="92"/>
      <c r="B84" s="99">
        <v>6655</v>
      </c>
      <c r="C84" s="100" t="s">
        <v>91</v>
      </c>
      <c r="D84" s="46"/>
      <c r="E84" s="34"/>
      <c r="F84" s="46"/>
      <c r="G84" s="46"/>
      <c r="H84" s="34"/>
      <c r="I84" s="46"/>
    </row>
    <row r="85" spans="1:9" s="101" customFormat="1" ht="23.25" customHeight="1" x14ac:dyDescent="0.25">
      <c r="A85" s="92"/>
      <c r="B85" s="99">
        <v>6699</v>
      </c>
      <c r="C85" s="100" t="s">
        <v>92</v>
      </c>
      <c r="D85" s="46"/>
      <c r="E85" s="34"/>
      <c r="F85" s="46"/>
      <c r="G85" s="46"/>
      <c r="H85" s="34"/>
      <c r="I85" s="46"/>
    </row>
    <row r="86" spans="1:9" s="101" customFormat="1" ht="20.25" customHeight="1" x14ac:dyDescent="0.25">
      <c r="A86" s="92"/>
      <c r="B86" s="95">
        <v>6700</v>
      </c>
      <c r="C86" s="96" t="s">
        <v>93</v>
      </c>
      <c r="D86" s="71">
        <f t="shared" si="8"/>
        <v>13220000</v>
      </c>
      <c r="E86" s="29">
        <f t="shared" si="7"/>
        <v>13220000</v>
      </c>
      <c r="F86" s="46">
        <v>0</v>
      </c>
      <c r="G86" s="46">
        <v>0</v>
      </c>
      <c r="H86" s="29">
        <f>SUM(H87:H91)</f>
        <v>0</v>
      </c>
      <c r="I86" s="29">
        <f>SUM(I87:I91)</f>
        <v>13220000</v>
      </c>
    </row>
    <row r="87" spans="1:9" s="101" customFormat="1" ht="20.25" customHeight="1" x14ac:dyDescent="0.25">
      <c r="A87" s="92"/>
      <c r="B87" s="99">
        <v>6701</v>
      </c>
      <c r="C87" s="100" t="s">
        <v>94</v>
      </c>
      <c r="D87" s="46">
        <f t="shared" si="8"/>
        <v>10500000</v>
      </c>
      <c r="E87" s="34">
        <f t="shared" si="7"/>
        <v>10500000</v>
      </c>
      <c r="F87" s="46">
        <v>0</v>
      </c>
      <c r="G87" s="46">
        <v>0</v>
      </c>
      <c r="H87" s="34"/>
      <c r="I87" s="46">
        <v>10500000</v>
      </c>
    </row>
    <row r="88" spans="1:9" s="101" customFormat="1" ht="20.25" customHeight="1" x14ac:dyDescent="0.25">
      <c r="A88" s="92"/>
      <c r="B88" s="99">
        <v>6702</v>
      </c>
      <c r="C88" s="100" t="s">
        <v>95</v>
      </c>
      <c r="D88" s="46">
        <f t="shared" si="8"/>
        <v>2720000</v>
      </c>
      <c r="E88" s="34">
        <f t="shared" si="7"/>
        <v>2720000</v>
      </c>
      <c r="F88" s="46">
        <v>0</v>
      </c>
      <c r="G88" s="46">
        <v>0</v>
      </c>
      <c r="H88" s="34"/>
      <c r="I88" s="46">
        <v>2720000</v>
      </c>
    </row>
    <row r="89" spans="1:9" s="101" customFormat="1" ht="20.25" customHeight="1" x14ac:dyDescent="0.25">
      <c r="A89" s="92"/>
      <c r="B89" s="99">
        <v>6703</v>
      </c>
      <c r="C89" s="100" t="s">
        <v>96</v>
      </c>
      <c r="D89" s="46">
        <f t="shared" si="8"/>
        <v>0</v>
      </c>
      <c r="E89" s="34">
        <f t="shared" si="7"/>
        <v>0</v>
      </c>
      <c r="F89" s="46">
        <v>0</v>
      </c>
      <c r="G89" s="46">
        <v>0</v>
      </c>
      <c r="H89" s="34"/>
      <c r="I89" s="46"/>
    </row>
    <row r="90" spans="1:9" s="101" customFormat="1" ht="20.25" customHeight="1" x14ac:dyDescent="0.25">
      <c r="A90" s="92"/>
      <c r="B90" s="99">
        <v>6704</v>
      </c>
      <c r="C90" s="100" t="s">
        <v>97</v>
      </c>
      <c r="D90" s="46">
        <f>F90+G90+H90+I90</f>
        <v>0</v>
      </c>
      <c r="E90" s="34">
        <f>D90</f>
        <v>0</v>
      </c>
      <c r="F90" s="46">
        <v>0</v>
      </c>
      <c r="G90" s="46">
        <v>0</v>
      </c>
      <c r="H90" s="34"/>
      <c r="I90" s="46"/>
    </row>
    <row r="91" spans="1:9" s="101" customFormat="1" ht="20.25" customHeight="1" x14ac:dyDescent="0.25">
      <c r="A91" s="92"/>
      <c r="B91" s="99">
        <v>6749</v>
      </c>
      <c r="C91" s="100" t="s">
        <v>64</v>
      </c>
      <c r="D91" s="46">
        <f t="shared" si="8"/>
        <v>0</v>
      </c>
      <c r="E91" s="34">
        <f t="shared" si="7"/>
        <v>0</v>
      </c>
      <c r="F91" s="46">
        <v>0</v>
      </c>
      <c r="G91" s="46">
        <v>0</v>
      </c>
      <c r="H91" s="34"/>
      <c r="I91" s="46"/>
    </row>
    <row r="92" spans="1:9" s="97" customFormat="1" ht="20.25" customHeight="1" x14ac:dyDescent="0.2">
      <c r="A92" s="69"/>
      <c r="B92" s="95">
        <v>6750</v>
      </c>
      <c r="C92" s="96" t="s">
        <v>98</v>
      </c>
      <c r="D92" s="71">
        <f t="shared" si="8"/>
        <v>0</v>
      </c>
      <c r="E92" s="29">
        <f t="shared" si="7"/>
        <v>0</v>
      </c>
      <c r="F92" s="71">
        <v>0</v>
      </c>
      <c r="G92" s="71">
        <v>0</v>
      </c>
      <c r="H92" s="29">
        <f>SUM(H93:H96)</f>
        <v>0</v>
      </c>
      <c r="I92" s="29">
        <f>SUM(I93:I96)</f>
        <v>0</v>
      </c>
    </row>
    <row r="93" spans="1:9" s="101" customFormat="1" ht="20.25" customHeight="1" x14ac:dyDescent="0.25">
      <c r="A93" s="92"/>
      <c r="B93" s="99">
        <v>6751</v>
      </c>
      <c r="C93" s="100" t="s">
        <v>99</v>
      </c>
      <c r="D93" s="46">
        <f t="shared" si="8"/>
        <v>0</v>
      </c>
      <c r="E93" s="34">
        <f t="shared" si="7"/>
        <v>0</v>
      </c>
      <c r="F93" s="46">
        <v>0</v>
      </c>
      <c r="G93" s="46">
        <v>0</v>
      </c>
      <c r="H93" s="34"/>
      <c r="I93" s="46"/>
    </row>
    <row r="94" spans="1:9" s="101" customFormat="1" ht="20.25" customHeight="1" x14ac:dyDescent="0.25">
      <c r="A94" s="92"/>
      <c r="B94" s="99">
        <v>6756</v>
      </c>
      <c r="C94" s="100" t="s">
        <v>100</v>
      </c>
      <c r="D94" s="46">
        <f t="shared" si="8"/>
        <v>0</v>
      </c>
      <c r="E94" s="34">
        <f t="shared" si="7"/>
        <v>0</v>
      </c>
      <c r="F94" s="46">
        <v>0</v>
      </c>
      <c r="G94" s="46">
        <v>0</v>
      </c>
      <c r="H94" s="34"/>
      <c r="I94" s="46"/>
    </row>
    <row r="95" spans="1:9" s="101" customFormat="1" ht="20.25" customHeight="1" x14ac:dyDescent="0.25">
      <c r="A95" s="92"/>
      <c r="B95" s="99">
        <v>6758</v>
      </c>
      <c r="C95" s="100" t="s">
        <v>101</v>
      </c>
      <c r="D95" s="46">
        <f t="shared" si="8"/>
        <v>0</v>
      </c>
      <c r="E95" s="34">
        <f t="shared" si="7"/>
        <v>0</v>
      </c>
      <c r="F95" s="46">
        <v>0</v>
      </c>
      <c r="G95" s="41">
        <v>0</v>
      </c>
      <c r="H95" s="34"/>
      <c r="I95" s="41"/>
    </row>
    <row r="96" spans="1:9" s="101" customFormat="1" ht="20.25" customHeight="1" x14ac:dyDescent="0.25">
      <c r="A96" s="92"/>
      <c r="B96" s="99">
        <v>6799</v>
      </c>
      <c r="C96" s="100" t="s">
        <v>102</v>
      </c>
      <c r="D96" s="46">
        <f t="shared" si="8"/>
        <v>0</v>
      </c>
      <c r="E96" s="34">
        <f t="shared" si="7"/>
        <v>0</v>
      </c>
      <c r="F96" s="46">
        <v>0</v>
      </c>
      <c r="G96" s="46">
        <v>0</v>
      </c>
      <c r="H96" s="34"/>
      <c r="I96" s="41"/>
    </row>
    <row r="97" spans="1:10" s="97" customFormat="1" ht="20.25" customHeight="1" x14ac:dyDescent="0.2">
      <c r="A97" s="69"/>
      <c r="B97" s="95">
        <v>6800</v>
      </c>
      <c r="C97" s="96" t="s">
        <v>103</v>
      </c>
      <c r="D97" s="71">
        <f>F97+G97+H97+I97</f>
        <v>0</v>
      </c>
      <c r="E97" s="29">
        <f>D97</f>
        <v>0</v>
      </c>
      <c r="F97" s="71">
        <v>0</v>
      </c>
      <c r="G97" s="71">
        <v>0</v>
      </c>
      <c r="H97" s="29">
        <f>SUM(H98:H101)</f>
        <v>0</v>
      </c>
      <c r="I97" s="71">
        <f>I98</f>
        <v>0</v>
      </c>
    </row>
    <row r="98" spans="1:10" s="101" customFormat="1" ht="20.25" customHeight="1" x14ac:dyDescent="0.25">
      <c r="A98" s="92"/>
      <c r="B98" s="99">
        <v>6805</v>
      </c>
      <c r="C98" s="100" t="s">
        <v>104</v>
      </c>
      <c r="D98" s="46"/>
      <c r="E98" s="34"/>
      <c r="F98" s="46"/>
      <c r="G98" s="46"/>
      <c r="H98" s="34"/>
      <c r="I98" s="41"/>
    </row>
    <row r="99" spans="1:10" s="97" customFormat="1" ht="26.25" customHeight="1" x14ac:dyDescent="0.2">
      <c r="A99" s="69"/>
      <c r="B99" s="95">
        <v>6900</v>
      </c>
      <c r="C99" s="96" t="s">
        <v>105</v>
      </c>
      <c r="D99" s="71">
        <f t="shared" si="8"/>
        <v>0</v>
      </c>
      <c r="E99" s="29">
        <f t="shared" si="7"/>
        <v>0</v>
      </c>
      <c r="F99" s="71">
        <v>0</v>
      </c>
      <c r="G99" s="36">
        <v>0</v>
      </c>
      <c r="H99" s="29">
        <f>SUM(H100:H103)</f>
        <v>0</v>
      </c>
      <c r="I99" s="36"/>
    </row>
    <row r="100" spans="1:10" s="101" customFormat="1" ht="20.25" customHeight="1" x14ac:dyDescent="0.25">
      <c r="A100" s="92"/>
      <c r="B100" s="99">
        <v>6903</v>
      </c>
      <c r="C100" s="100" t="s">
        <v>106</v>
      </c>
      <c r="D100" s="46">
        <f t="shared" si="8"/>
        <v>0</v>
      </c>
      <c r="E100" s="34">
        <f t="shared" si="7"/>
        <v>0</v>
      </c>
      <c r="F100" s="46">
        <v>0</v>
      </c>
      <c r="G100" s="46">
        <v>0</v>
      </c>
      <c r="H100" s="34"/>
      <c r="I100" s="46"/>
    </row>
    <row r="101" spans="1:10" s="101" customFormat="1" ht="20.25" customHeight="1" x14ac:dyDescent="0.25">
      <c r="A101" s="92"/>
      <c r="B101" s="99">
        <v>6905</v>
      </c>
      <c r="C101" s="100" t="s">
        <v>107</v>
      </c>
      <c r="D101" s="46">
        <f t="shared" si="8"/>
        <v>0</v>
      </c>
      <c r="E101" s="34">
        <f t="shared" si="7"/>
        <v>0</v>
      </c>
      <c r="F101" s="46">
        <v>0</v>
      </c>
      <c r="G101" s="46">
        <v>0</v>
      </c>
      <c r="H101" s="34"/>
      <c r="I101" s="46"/>
    </row>
    <row r="102" spans="1:10" s="101" customFormat="1" ht="20.25" customHeight="1" x14ac:dyDescent="0.25">
      <c r="A102" s="92"/>
      <c r="B102" s="99">
        <v>6912</v>
      </c>
      <c r="C102" s="100" t="s">
        <v>108</v>
      </c>
      <c r="D102" s="46">
        <f t="shared" si="8"/>
        <v>0</v>
      </c>
      <c r="E102" s="34">
        <f t="shared" si="7"/>
        <v>0</v>
      </c>
      <c r="F102" s="46">
        <v>0</v>
      </c>
      <c r="G102" s="46">
        <v>0</v>
      </c>
      <c r="H102" s="34"/>
      <c r="I102" s="46"/>
    </row>
    <row r="103" spans="1:10" s="101" customFormat="1" ht="20.25" customHeight="1" x14ac:dyDescent="0.25">
      <c r="A103" s="92"/>
      <c r="B103" s="99">
        <v>6913</v>
      </c>
      <c r="C103" s="100" t="s">
        <v>109</v>
      </c>
      <c r="D103" s="46">
        <f>F103+G103+H103+I103</f>
        <v>0</v>
      </c>
      <c r="E103" s="34">
        <f>D103</f>
        <v>0</v>
      </c>
      <c r="F103" s="46">
        <v>0</v>
      </c>
      <c r="G103" s="46">
        <v>0</v>
      </c>
      <c r="H103" s="34"/>
      <c r="I103" s="46"/>
    </row>
    <row r="104" spans="1:10" s="97" customFormat="1" ht="26.25" customHeight="1" x14ac:dyDescent="0.2">
      <c r="A104" s="69"/>
      <c r="B104" s="95">
        <v>6950</v>
      </c>
      <c r="C104" s="96" t="s">
        <v>110</v>
      </c>
      <c r="D104" s="71">
        <f>F104+G104+H104+I104</f>
        <v>0</v>
      </c>
      <c r="E104" s="29">
        <f>D104</f>
        <v>0</v>
      </c>
      <c r="F104" s="71">
        <v>0</v>
      </c>
      <c r="G104" s="36">
        <v>0</v>
      </c>
      <c r="H104" s="29">
        <f>H105</f>
        <v>0</v>
      </c>
      <c r="I104" s="29">
        <f>I105</f>
        <v>0</v>
      </c>
    </row>
    <row r="105" spans="1:10" s="101" customFormat="1" ht="20.25" customHeight="1" x14ac:dyDescent="0.25">
      <c r="A105" s="92"/>
      <c r="B105" s="99">
        <v>6955</v>
      </c>
      <c r="C105" s="100" t="s">
        <v>111</v>
      </c>
      <c r="D105" s="46">
        <f t="shared" si="8"/>
        <v>0</v>
      </c>
      <c r="E105" s="34">
        <f t="shared" si="7"/>
        <v>0</v>
      </c>
      <c r="F105" s="46">
        <v>0</v>
      </c>
      <c r="G105" s="46">
        <v>0</v>
      </c>
      <c r="H105" s="34"/>
      <c r="I105" s="46"/>
    </row>
    <row r="106" spans="1:10" s="97" customFormat="1" ht="20.25" customHeight="1" x14ac:dyDescent="0.2">
      <c r="A106" s="69"/>
      <c r="B106" s="95">
        <v>7000</v>
      </c>
      <c r="C106" s="96" t="s">
        <v>112</v>
      </c>
      <c r="D106" s="71">
        <f t="shared" si="8"/>
        <v>0</v>
      </c>
      <c r="E106" s="29">
        <f t="shared" si="7"/>
        <v>0</v>
      </c>
      <c r="F106" s="71">
        <v>0</v>
      </c>
      <c r="G106" s="71">
        <v>0</v>
      </c>
      <c r="H106" s="29">
        <f>SUM(H107:H109)</f>
        <v>0</v>
      </c>
      <c r="I106" s="29">
        <f>SUM(I107:I109)</f>
        <v>0</v>
      </c>
    </row>
    <row r="107" spans="1:10" s="101" customFormat="1" ht="20.25" customHeight="1" x14ac:dyDescent="0.25">
      <c r="A107" s="92"/>
      <c r="B107" s="99">
        <v>7001</v>
      </c>
      <c r="C107" s="100" t="s">
        <v>113</v>
      </c>
      <c r="D107" s="46">
        <f t="shared" si="8"/>
        <v>0</v>
      </c>
      <c r="E107" s="34">
        <f t="shared" si="7"/>
        <v>0</v>
      </c>
      <c r="F107" s="46">
        <v>0</v>
      </c>
      <c r="G107" s="46">
        <v>0</v>
      </c>
      <c r="H107" s="34"/>
      <c r="I107" s="46"/>
    </row>
    <row r="108" spans="1:10" s="101" customFormat="1" ht="20.25" customHeight="1" x14ac:dyDescent="0.25">
      <c r="A108" s="92"/>
      <c r="B108" s="99">
        <v>7012</v>
      </c>
      <c r="C108" s="100" t="s">
        <v>114</v>
      </c>
      <c r="D108" s="46">
        <f t="shared" si="8"/>
        <v>0</v>
      </c>
      <c r="E108" s="34">
        <f t="shared" si="7"/>
        <v>0</v>
      </c>
      <c r="F108" s="46">
        <v>0</v>
      </c>
      <c r="G108" s="46">
        <v>0</v>
      </c>
      <c r="H108" s="34"/>
      <c r="I108" s="46"/>
      <c r="J108" s="102"/>
    </row>
    <row r="109" spans="1:10" s="101" customFormat="1" ht="20.25" customHeight="1" x14ac:dyDescent="0.25">
      <c r="A109" s="92"/>
      <c r="B109" s="99">
        <v>7049</v>
      </c>
      <c r="C109" s="100" t="s">
        <v>64</v>
      </c>
      <c r="D109" s="46">
        <f t="shared" si="8"/>
        <v>0</v>
      </c>
      <c r="E109" s="34">
        <f t="shared" si="7"/>
        <v>0</v>
      </c>
      <c r="F109" s="46">
        <v>0</v>
      </c>
      <c r="G109" s="46">
        <v>0</v>
      </c>
      <c r="H109" s="34"/>
      <c r="I109" s="46"/>
    </row>
    <row r="110" spans="1:10" s="97" customFormat="1" ht="20.25" customHeight="1" x14ac:dyDescent="0.2">
      <c r="A110" s="69"/>
      <c r="B110" s="95">
        <v>7050</v>
      </c>
      <c r="C110" s="96" t="s">
        <v>115</v>
      </c>
      <c r="D110" s="71">
        <f t="shared" si="8"/>
        <v>0</v>
      </c>
      <c r="E110" s="29">
        <f t="shared" si="7"/>
        <v>0</v>
      </c>
      <c r="F110" s="71">
        <v>0</v>
      </c>
      <c r="G110" s="71">
        <v>0</v>
      </c>
      <c r="H110" s="29">
        <f>H111</f>
        <v>0</v>
      </c>
      <c r="I110" s="71">
        <f>I111</f>
        <v>0</v>
      </c>
    </row>
    <row r="111" spans="1:10" s="101" customFormat="1" ht="20.25" customHeight="1" x14ac:dyDescent="0.25">
      <c r="A111" s="92"/>
      <c r="B111" s="99">
        <v>7053</v>
      </c>
      <c r="C111" s="100" t="s">
        <v>116</v>
      </c>
      <c r="D111" s="46">
        <f t="shared" si="8"/>
        <v>0</v>
      </c>
      <c r="E111" s="34">
        <f t="shared" si="7"/>
        <v>0</v>
      </c>
      <c r="F111" s="46">
        <v>0</v>
      </c>
      <c r="G111" s="46">
        <v>0</v>
      </c>
      <c r="H111" s="34"/>
      <c r="I111" s="46"/>
    </row>
    <row r="112" spans="1:10" s="97" customFormat="1" ht="20.25" customHeight="1" x14ac:dyDescent="0.2">
      <c r="A112" s="69"/>
      <c r="B112" s="95">
        <v>7750</v>
      </c>
      <c r="C112" s="96" t="s">
        <v>64</v>
      </c>
      <c r="D112" s="71">
        <f t="shared" si="8"/>
        <v>0</v>
      </c>
      <c r="E112" s="29">
        <f t="shared" si="7"/>
        <v>0</v>
      </c>
      <c r="F112" s="71">
        <v>0</v>
      </c>
      <c r="G112" s="71">
        <v>0</v>
      </c>
      <c r="H112" s="29">
        <f>SUM(H113:H116)</f>
        <v>0</v>
      </c>
      <c r="I112" s="29">
        <f>SUM(I113:I116)</f>
        <v>0</v>
      </c>
    </row>
    <row r="113" spans="1:10" s="101" customFormat="1" ht="20.25" customHeight="1" x14ac:dyDescent="0.25">
      <c r="A113" s="92"/>
      <c r="B113" s="99">
        <v>7756</v>
      </c>
      <c r="C113" s="100" t="s">
        <v>117</v>
      </c>
      <c r="D113" s="46">
        <f t="shared" si="8"/>
        <v>0</v>
      </c>
      <c r="E113" s="34">
        <f t="shared" si="7"/>
        <v>0</v>
      </c>
      <c r="F113" s="46">
        <v>0</v>
      </c>
      <c r="G113" s="46">
        <v>0</v>
      </c>
      <c r="H113" s="34"/>
      <c r="I113" s="46"/>
    </row>
    <row r="114" spans="1:10" s="101" customFormat="1" ht="20.25" customHeight="1" x14ac:dyDescent="0.25">
      <c r="A114" s="92"/>
      <c r="B114" s="99">
        <v>7757</v>
      </c>
      <c r="C114" s="100" t="s">
        <v>118</v>
      </c>
      <c r="D114" s="46">
        <f t="shared" si="8"/>
        <v>0</v>
      </c>
      <c r="E114" s="34">
        <f t="shared" si="7"/>
        <v>0</v>
      </c>
      <c r="F114" s="46">
        <v>0</v>
      </c>
      <c r="G114" s="46">
        <v>0</v>
      </c>
      <c r="H114" s="34"/>
      <c r="I114" s="46"/>
    </row>
    <row r="115" spans="1:10" s="101" customFormat="1" ht="20.25" customHeight="1" x14ac:dyDescent="0.25">
      <c r="A115" s="92"/>
      <c r="B115" s="99">
        <v>7761</v>
      </c>
      <c r="C115" s="100" t="s">
        <v>119</v>
      </c>
      <c r="D115" s="46">
        <f t="shared" si="8"/>
        <v>0</v>
      </c>
      <c r="E115" s="34">
        <f t="shared" si="7"/>
        <v>0</v>
      </c>
      <c r="F115" s="46">
        <v>0</v>
      </c>
      <c r="G115" s="46">
        <v>0</v>
      </c>
      <c r="H115" s="34"/>
      <c r="I115" s="46"/>
    </row>
    <row r="116" spans="1:10" s="101" customFormat="1" ht="20.25" customHeight="1" x14ac:dyDescent="0.25">
      <c r="A116" s="92"/>
      <c r="B116" s="99">
        <v>7799</v>
      </c>
      <c r="C116" s="100" t="s">
        <v>120</v>
      </c>
      <c r="D116" s="46">
        <f t="shared" si="8"/>
        <v>0</v>
      </c>
      <c r="E116" s="34">
        <f t="shared" si="7"/>
        <v>0</v>
      </c>
      <c r="F116" s="46">
        <v>0</v>
      </c>
      <c r="G116" s="46">
        <v>0</v>
      </c>
      <c r="H116" s="34"/>
      <c r="I116" s="46"/>
    </row>
    <row r="117" spans="1:10" s="97" customFormat="1" ht="39.75" customHeight="1" x14ac:dyDescent="0.2">
      <c r="A117" s="69"/>
      <c r="B117" s="95">
        <v>7850</v>
      </c>
      <c r="C117" s="96" t="s">
        <v>121</v>
      </c>
      <c r="D117" s="71">
        <f t="shared" si="8"/>
        <v>0</v>
      </c>
      <c r="E117" s="29">
        <f t="shared" ref="E117:E183" si="9">D117</f>
        <v>0</v>
      </c>
      <c r="F117" s="71">
        <v>0</v>
      </c>
      <c r="G117" s="71">
        <v>0</v>
      </c>
      <c r="H117" s="29"/>
      <c r="I117" s="71"/>
    </row>
    <row r="118" spans="1:10" s="101" customFormat="1" ht="20.25" customHeight="1" x14ac:dyDescent="0.25">
      <c r="A118" s="92"/>
      <c r="B118" s="99">
        <v>7851</v>
      </c>
      <c r="C118" s="100" t="s">
        <v>122</v>
      </c>
      <c r="D118" s="71">
        <f t="shared" ref="D118:D185" si="10">F118+G118+H118+I118</f>
        <v>0</v>
      </c>
      <c r="E118" s="29">
        <f t="shared" si="9"/>
        <v>0</v>
      </c>
      <c r="F118" s="46">
        <v>0</v>
      </c>
      <c r="G118" s="46">
        <v>0</v>
      </c>
      <c r="H118" s="29"/>
      <c r="I118" s="46"/>
    </row>
    <row r="119" spans="1:10" s="97" customFormat="1" ht="30" customHeight="1" x14ac:dyDescent="0.2">
      <c r="A119" s="69"/>
      <c r="B119" s="95">
        <v>7950</v>
      </c>
      <c r="C119" s="96" t="s">
        <v>123</v>
      </c>
      <c r="D119" s="71">
        <f t="shared" si="10"/>
        <v>0</v>
      </c>
      <c r="E119" s="29">
        <f t="shared" si="9"/>
        <v>0</v>
      </c>
      <c r="F119" s="71">
        <v>0</v>
      </c>
      <c r="G119" s="71">
        <v>0</v>
      </c>
      <c r="H119" s="29">
        <f>SUM(H120:H123)</f>
        <v>0</v>
      </c>
      <c r="I119" s="29">
        <f>SUM(I120:I123)</f>
        <v>0</v>
      </c>
    </row>
    <row r="120" spans="1:10" s="101" customFormat="1" ht="27" customHeight="1" x14ac:dyDescent="0.25">
      <c r="A120" s="92"/>
      <c r="B120" s="99">
        <v>7951</v>
      </c>
      <c r="C120" s="100" t="s">
        <v>124</v>
      </c>
      <c r="D120" s="46">
        <f t="shared" si="10"/>
        <v>0</v>
      </c>
      <c r="E120" s="34">
        <f t="shared" si="9"/>
        <v>0</v>
      </c>
      <c r="F120" s="46">
        <v>0</v>
      </c>
      <c r="G120" s="46">
        <v>0</v>
      </c>
      <c r="H120" s="34"/>
      <c r="I120" s="46"/>
    </row>
    <row r="121" spans="1:10" s="101" customFormat="1" ht="20.25" customHeight="1" x14ac:dyDescent="0.25">
      <c r="A121" s="92"/>
      <c r="B121" s="99">
        <v>7952</v>
      </c>
      <c r="C121" s="100" t="s">
        <v>125</v>
      </c>
      <c r="D121" s="46">
        <f t="shared" si="10"/>
        <v>0</v>
      </c>
      <c r="E121" s="34">
        <f t="shared" si="9"/>
        <v>0</v>
      </c>
      <c r="F121" s="46">
        <v>0</v>
      </c>
      <c r="G121" s="46">
        <v>0</v>
      </c>
      <c r="H121" s="34"/>
      <c r="I121" s="46"/>
    </row>
    <row r="122" spans="1:10" s="101" customFormat="1" ht="20.25" customHeight="1" x14ac:dyDescent="0.25">
      <c r="A122" s="92"/>
      <c r="B122" s="99">
        <v>7953</v>
      </c>
      <c r="C122" s="100" t="s">
        <v>126</v>
      </c>
      <c r="D122" s="46">
        <f t="shared" si="10"/>
        <v>0</v>
      </c>
      <c r="E122" s="34">
        <f t="shared" si="9"/>
        <v>0</v>
      </c>
      <c r="F122" s="46">
        <v>0</v>
      </c>
      <c r="G122" s="46">
        <v>0</v>
      </c>
      <c r="H122" s="34"/>
      <c r="I122" s="46"/>
    </row>
    <row r="123" spans="1:10" s="101" customFormat="1" ht="20.25" customHeight="1" x14ac:dyDescent="0.25">
      <c r="A123" s="92"/>
      <c r="B123" s="99">
        <v>7954</v>
      </c>
      <c r="C123" s="100" t="s">
        <v>127</v>
      </c>
      <c r="D123" s="46">
        <f t="shared" si="10"/>
        <v>0</v>
      </c>
      <c r="E123" s="34">
        <f t="shared" si="9"/>
        <v>0</v>
      </c>
      <c r="F123" s="46">
        <v>0</v>
      </c>
      <c r="G123" s="46">
        <v>0</v>
      </c>
      <c r="H123" s="34"/>
      <c r="I123" s="46"/>
    </row>
    <row r="124" spans="1:10" s="97" customFormat="1" ht="20.25" customHeight="1" x14ac:dyDescent="0.2">
      <c r="A124" s="69">
        <v>2</v>
      </c>
      <c r="B124" s="95">
        <v>341</v>
      </c>
      <c r="C124" s="103" t="s">
        <v>128</v>
      </c>
      <c r="D124" s="71">
        <f t="shared" si="10"/>
        <v>4872062280</v>
      </c>
      <c r="E124" s="29">
        <f t="shared" si="9"/>
        <v>4872062280</v>
      </c>
      <c r="F124" s="71">
        <f>F125+F128+F130+F140+F144+F146+F151+F153+F159+F163+F169+F172+F178+F183+F189+F192+F195+F197+F202+F204</f>
        <v>3494259088</v>
      </c>
      <c r="G124" s="71">
        <f>G125+G128+G130+G140+G144+G146+G151+G153+G159+G163+G169+G172+G178+G183+G189+G192+G195+G197+G202+G204</f>
        <v>1377803192</v>
      </c>
      <c r="H124" s="29"/>
      <c r="I124" s="71"/>
      <c r="J124" s="98">
        <f>F124-3494259088</f>
        <v>0</v>
      </c>
    </row>
    <row r="125" spans="1:10" s="97" customFormat="1" ht="20.25" customHeight="1" x14ac:dyDescent="0.2">
      <c r="A125" s="69"/>
      <c r="B125" s="95">
        <v>6000</v>
      </c>
      <c r="C125" s="103" t="s">
        <v>53</v>
      </c>
      <c r="D125" s="71">
        <f t="shared" si="10"/>
        <v>2212893606</v>
      </c>
      <c r="E125" s="29">
        <f t="shared" si="9"/>
        <v>2212893606</v>
      </c>
      <c r="F125" s="71">
        <f>F126+F127</f>
        <v>1559084586</v>
      </c>
      <c r="G125" s="71">
        <f>G126+G127</f>
        <v>653809020</v>
      </c>
      <c r="H125" s="29"/>
      <c r="I125" s="71"/>
    </row>
    <row r="126" spans="1:10" s="101" customFormat="1" ht="20.25" customHeight="1" x14ac:dyDescent="0.25">
      <c r="A126" s="92"/>
      <c r="B126" s="99">
        <v>6001</v>
      </c>
      <c r="C126" s="104" t="s">
        <v>54</v>
      </c>
      <c r="D126" s="46">
        <f t="shared" si="10"/>
        <v>2200958706</v>
      </c>
      <c r="E126" s="34">
        <f t="shared" si="9"/>
        <v>2200958706</v>
      </c>
      <c r="F126" s="46">
        <v>1547149686</v>
      </c>
      <c r="G126" s="46">
        <v>653809020</v>
      </c>
      <c r="H126" s="34"/>
      <c r="I126" s="46"/>
    </row>
    <row r="127" spans="1:10" s="101" customFormat="1" ht="20.25" customHeight="1" x14ac:dyDescent="0.25">
      <c r="A127" s="92"/>
      <c r="B127" s="99">
        <v>6003</v>
      </c>
      <c r="C127" s="104" t="s">
        <v>55</v>
      </c>
      <c r="D127" s="46">
        <f t="shared" si="10"/>
        <v>11934900</v>
      </c>
      <c r="E127" s="34">
        <f t="shared" si="9"/>
        <v>11934900</v>
      </c>
      <c r="F127" s="46">
        <v>11934900</v>
      </c>
      <c r="G127" s="46"/>
      <c r="H127" s="34"/>
      <c r="I127" s="46"/>
    </row>
    <row r="128" spans="1:10" s="97" customFormat="1" ht="27" customHeight="1" x14ac:dyDescent="0.2">
      <c r="A128" s="69"/>
      <c r="B128" s="95">
        <v>6050</v>
      </c>
      <c r="C128" s="103" t="s">
        <v>56</v>
      </c>
      <c r="D128" s="71">
        <f t="shared" si="10"/>
        <v>170776748</v>
      </c>
      <c r="E128" s="29">
        <f t="shared" si="9"/>
        <v>170776748</v>
      </c>
      <c r="F128" s="71">
        <f>F129</f>
        <v>90748848</v>
      </c>
      <c r="G128" s="71">
        <f>G129</f>
        <v>80027900</v>
      </c>
      <c r="H128" s="29"/>
      <c r="I128" s="71"/>
    </row>
    <row r="129" spans="1:10" s="101" customFormat="1" ht="25.5" customHeight="1" x14ac:dyDescent="0.25">
      <c r="A129" s="92"/>
      <c r="B129" s="99">
        <v>6051</v>
      </c>
      <c r="C129" s="104" t="s">
        <v>56</v>
      </c>
      <c r="D129" s="46">
        <f t="shared" si="10"/>
        <v>170776748</v>
      </c>
      <c r="E129" s="34">
        <f t="shared" si="9"/>
        <v>170776748</v>
      </c>
      <c r="F129" s="46">
        <v>90748848</v>
      </c>
      <c r="G129" s="46">
        <v>80027900</v>
      </c>
      <c r="H129" s="34"/>
      <c r="I129" s="46"/>
    </row>
    <row r="130" spans="1:10" s="97" customFormat="1" ht="20.25" customHeight="1" x14ac:dyDescent="0.2">
      <c r="A130" s="69"/>
      <c r="B130" s="95">
        <v>6100</v>
      </c>
      <c r="C130" s="103" t="s">
        <v>58</v>
      </c>
      <c r="D130" s="71">
        <f t="shared" si="10"/>
        <v>776555383</v>
      </c>
      <c r="E130" s="29">
        <f t="shared" si="9"/>
        <v>776555383</v>
      </c>
      <c r="F130" s="71">
        <f>SUM(F131:F139)</f>
        <v>549857149</v>
      </c>
      <c r="G130" s="71">
        <f>SUM(G131:G139)</f>
        <v>226698234</v>
      </c>
      <c r="H130" s="29"/>
      <c r="I130" s="71"/>
    </row>
    <row r="131" spans="1:10" s="101" customFormat="1" ht="20.25" customHeight="1" x14ac:dyDescent="0.25">
      <c r="A131" s="92"/>
      <c r="B131" s="99">
        <v>6101</v>
      </c>
      <c r="C131" s="104" t="s">
        <v>59</v>
      </c>
      <c r="D131" s="46">
        <f t="shared" si="10"/>
        <v>93007000</v>
      </c>
      <c r="E131" s="34">
        <f t="shared" si="9"/>
        <v>93007000</v>
      </c>
      <c r="F131" s="46">
        <v>66187000</v>
      </c>
      <c r="G131" s="46">
        <v>26820000</v>
      </c>
      <c r="H131" s="34"/>
      <c r="I131" s="46"/>
    </row>
    <row r="132" spans="1:10" s="101" customFormat="1" ht="20.25" customHeight="1" x14ac:dyDescent="0.25">
      <c r="A132" s="92"/>
      <c r="B132" s="99">
        <v>6105</v>
      </c>
      <c r="C132" s="104" t="s">
        <v>129</v>
      </c>
      <c r="D132" s="46">
        <f t="shared" si="10"/>
        <v>0</v>
      </c>
      <c r="E132" s="34">
        <f t="shared" si="9"/>
        <v>0</v>
      </c>
      <c r="F132" s="46"/>
      <c r="G132" s="46"/>
      <c r="H132" s="34"/>
      <c r="I132" s="46"/>
    </row>
    <row r="133" spans="1:10" s="101" customFormat="1" ht="20.25" customHeight="1" x14ac:dyDescent="0.25">
      <c r="A133" s="92"/>
      <c r="B133" s="99">
        <v>6107</v>
      </c>
      <c r="C133" s="104" t="s">
        <v>60</v>
      </c>
      <c r="D133" s="46">
        <f t="shared" si="10"/>
        <v>2904000</v>
      </c>
      <c r="E133" s="34">
        <f t="shared" si="9"/>
        <v>2904000</v>
      </c>
      <c r="F133" s="46">
        <v>2904000</v>
      </c>
      <c r="G133" s="46"/>
      <c r="H133" s="34"/>
      <c r="I133" s="46"/>
    </row>
    <row r="134" spans="1:10" s="101" customFormat="1" ht="20.25" customHeight="1" x14ac:dyDescent="0.25">
      <c r="A134" s="92"/>
      <c r="B134" s="99">
        <v>6113</v>
      </c>
      <c r="C134" s="104" t="s">
        <v>61</v>
      </c>
      <c r="D134" s="46">
        <f t="shared" si="10"/>
        <v>14070000</v>
      </c>
      <c r="E134" s="34">
        <f t="shared" si="9"/>
        <v>14070000</v>
      </c>
      <c r="F134" s="46">
        <v>4356000</v>
      </c>
      <c r="G134" s="46">
        <v>9714000</v>
      </c>
      <c r="H134" s="34"/>
      <c r="I134" s="46"/>
    </row>
    <row r="135" spans="1:10" s="101" customFormat="1" ht="30" customHeight="1" x14ac:dyDescent="0.25">
      <c r="A135" s="92"/>
      <c r="B135" s="99">
        <v>6115</v>
      </c>
      <c r="C135" s="104" t="s">
        <v>62</v>
      </c>
      <c r="D135" s="46">
        <f t="shared" si="10"/>
        <v>11464992</v>
      </c>
      <c r="E135" s="34">
        <f t="shared" si="9"/>
        <v>11464992</v>
      </c>
      <c r="F135" s="46">
        <v>11464992</v>
      </c>
      <c r="G135" s="46"/>
      <c r="H135" s="34"/>
      <c r="I135" s="46"/>
    </row>
    <row r="136" spans="1:10" s="101" customFormat="1" ht="20.25" customHeight="1" x14ac:dyDescent="0.25">
      <c r="A136" s="92"/>
      <c r="B136" s="99">
        <v>6116</v>
      </c>
      <c r="C136" s="104" t="s">
        <v>130</v>
      </c>
      <c r="D136" s="46">
        <f t="shared" si="10"/>
        <v>27188700</v>
      </c>
      <c r="E136" s="34">
        <f t="shared" si="9"/>
        <v>27188700</v>
      </c>
      <c r="F136" s="46">
        <v>27188700</v>
      </c>
      <c r="G136" s="46"/>
      <c r="H136" s="34"/>
      <c r="I136" s="46"/>
    </row>
    <row r="137" spans="1:10" s="101" customFormat="1" ht="25.5" customHeight="1" x14ac:dyDescent="0.25">
      <c r="A137" s="92"/>
      <c r="B137" s="99">
        <v>6123</v>
      </c>
      <c r="C137" s="104" t="s">
        <v>131</v>
      </c>
      <c r="D137" s="46">
        <f t="shared" si="10"/>
        <v>0</v>
      </c>
      <c r="E137" s="34">
        <f t="shared" si="9"/>
        <v>0</v>
      </c>
      <c r="F137" s="46"/>
      <c r="G137" s="46"/>
      <c r="H137" s="34"/>
      <c r="I137" s="46"/>
    </row>
    <row r="138" spans="1:10" s="101" customFormat="1" ht="20.25" customHeight="1" x14ac:dyDescent="0.25">
      <c r="A138" s="92"/>
      <c r="B138" s="99">
        <v>6124</v>
      </c>
      <c r="C138" s="104" t="s">
        <v>132</v>
      </c>
      <c r="D138" s="46">
        <f t="shared" si="10"/>
        <v>618845691</v>
      </c>
      <c r="E138" s="34">
        <f t="shared" si="9"/>
        <v>618845691</v>
      </c>
      <c r="F138" s="46">
        <v>428681457</v>
      </c>
      <c r="G138" s="46">
        <v>190164234</v>
      </c>
      <c r="H138" s="34"/>
      <c r="I138" s="46"/>
    </row>
    <row r="139" spans="1:10" s="101" customFormat="1" ht="20.25" customHeight="1" x14ac:dyDescent="0.25">
      <c r="A139" s="92"/>
      <c r="B139" s="99">
        <v>6149</v>
      </c>
      <c r="C139" s="104" t="s">
        <v>133</v>
      </c>
      <c r="D139" s="46">
        <f t="shared" si="10"/>
        <v>9075000</v>
      </c>
      <c r="E139" s="34">
        <f t="shared" si="9"/>
        <v>9075000</v>
      </c>
      <c r="F139" s="46">
        <v>9075000</v>
      </c>
      <c r="G139" s="46"/>
      <c r="H139" s="34"/>
      <c r="I139" s="46"/>
    </row>
    <row r="140" spans="1:10" s="97" customFormat="1" ht="20.25" customHeight="1" x14ac:dyDescent="0.2">
      <c r="A140" s="69"/>
      <c r="B140" s="95">
        <v>6200</v>
      </c>
      <c r="C140" s="103" t="s">
        <v>134</v>
      </c>
      <c r="D140" s="71">
        <f t="shared" si="10"/>
        <v>28134000</v>
      </c>
      <c r="E140" s="29">
        <f t="shared" si="9"/>
        <v>28134000</v>
      </c>
      <c r="F140" s="71">
        <f>F141+F143</f>
        <v>18327000</v>
      </c>
      <c r="G140" s="132">
        <f>G141+G142</f>
        <v>9807000</v>
      </c>
      <c r="H140" s="29"/>
      <c r="I140" s="71"/>
      <c r="J140" s="98">
        <f>9807000-G140</f>
        <v>0</v>
      </c>
    </row>
    <row r="141" spans="1:10" s="101" customFormat="1" ht="20.25" customHeight="1" x14ac:dyDescent="0.25">
      <c r="A141" s="92"/>
      <c r="B141" s="99">
        <v>6201</v>
      </c>
      <c r="C141" s="104" t="s">
        <v>135</v>
      </c>
      <c r="D141" s="46">
        <f t="shared" si="10"/>
        <v>26820000</v>
      </c>
      <c r="E141" s="34">
        <f t="shared" si="9"/>
        <v>26820000</v>
      </c>
      <c r="F141" s="46">
        <v>18327000</v>
      </c>
      <c r="G141" s="46">
        <v>8493000</v>
      </c>
      <c r="H141" s="34"/>
      <c r="I141" s="46"/>
    </row>
    <row r="142" spans="1:10" s="101" customFormat="1" ht="20.25" customHeight="1" x14ac:dyDescent="0.25">
      <c r="A142" s="92"/>
      <c r="B142" s="99">
        <v>6202</v>
      </c>
      <c r="C142" s="104" t="s">
        <v>167</v>
      </c>
      <c r="D142" s="46">
        <f t="shared" si="10"/>
        <v>1314000</v>
      </c>
      <c r="E142" s="34">
        <f t="shared" si="9"/>
        <v>1314000</v>
      </c>
      <c r="F142" s="46"/>
      <c r="G142" s="46">
        <v>1314000</v>
      </c>
      <c r="H142" s="34"/>
      <c r="I142" s="46"/>
    </row>
    <row r="143" spans="1:10" s="101" customFormat="1" ht="20.25" customHeight="1" x14ac:dyDescent="0.25">
      <c r="A143" s="92"/>
      <c r="B143" s="99">
        <v>6249</v>
      </c>
      <c r="C143" s="104" t="s">
        <v>64</v>
      </c>
      <c r="D143" s="46"/>
      <c r="E143" s="34"/>
      <c r="F143" s="46"/>
      <c r="G143" s="46"/>
      <c r="H143" s="34"/>
      <c r="I143" s="46"/>
    </row>
    <row r="144" spans="1:10" s="97" customFormat="1" ht="20.25" customHeight="1" x14ac:dyDescent="0.2">
      <c r="A144" s="69"/>
      <c r="B144" s="95">
        <v>6250</v>
      </c>
      <c r="C144" s="103" t="s">
        <v>63</v>
      </c>
      <c r="D144" s="71">
        <f t="shared" si="10"/>
        <v>143420000</v>
      </c>
      <c r="E144" s="29">
        <f t="shared" si="9"/>
        <v>143420000</v>
      </c>
      <c r="F144" s="71">
        <f>F145</f>
        <v>76100000</v>
      </c>
      <c r="G144" s="71">
        <f>G145</f>
        <v>67320000</v>
      </c>
      <c r="H144" s="29"/>
      <c r="I144" s="71"/>
    </row>
    <row r="145" spans="1:9" s="101" customFormat="1" ht="20.25" customHeight="1" x14ac:dyDescent="0.25">
      <c r="A145" s="92"/>
      <c r="B145" s="99">
        <v>6299</v>
      </c>
      <c r="C145" s="104" t="s">
        <v>64</v>
      </c>
      <c r="D145" s="46">
        <f t="shared" si="10"/>
        <v>143420000</v>
      </c>
      <c r="E145" s="34">
        <f t="shared" si="9"/>
        <v>143420000</v>
      </c>
      <c r="F145" s="46">
        <v>76100000</v>
      </c>
      <c r="G145" s="46">
        <v>67320000</v>
      </c>
      <c r="H145" s="34"/>
      <c r="I145" s="46"/>
    </row>
    <row r="146" spans="1:9" s="97" customFormat="1" ht="20.25" customHeight="1" x14ac:dyDescent="0.2">
      <c r="A146" s="69"/>
      <c r="B146" s="95">
        <v>6300</v>
      </c>
      <c r="C146" s="103" t="s">
        <v>65</v>
      </c>
      <c r="D146" s="71">
        <f t="shared" si="10"/>
        <v>558688222</v>
      </c>
      <c r="E146" s="29">
        <f t="shared" si="9"/>
        <v>558688222</v>
      </c>
      <c r="F146" s="71">
        <f>SUM(F147:F150)</f>
        <v>387023066</v>
      </c>
      <c r="G146" s="71">
        <f>SUM(G147:G150)</f>
        <v>171665156</v>
      </c>
      <c r="H146" s="29"/>
      <c r="I146" s="71"/>
    </row>
    <row r="147" spans="1:9" s="101" customFormat="1" ht="20.25" customHeight="1" x14ac:dyDescent="0.25">
      <c r="A147" s="92"/>
      <c r="B147" s="99">
        <v>6301</v>
      </c>
      <c r="C147" s="104" t="s">
        <v>66</v>
      </c>
      <c r="D147" s="46">
        <f t="shared" si="10"/>
        <v>432979691</v>
      </c>
      <c r="E147" s="34">
        <f t="shared" si="9"/>
        <v>432979691</v>
      </c>
      <c r="F147" s="46">
        <v>300348198</v>
      </c>
      <c r="G147" s="46">
        <v>132631493</v>
      </c>
      <c r="H147" s="34"/>
      <c r="I147" s="46"/>
    </row>
    <row r="148" spans="1:9" s="101" customFormat="1" ht="20.25" customHeight="1" x14ac:dyDescent="0.25">
      <c r="A148" s="92"/>
      <c r="B148" s="99">
        <v>6302</v>
      </c>
      <c r="C148" s="104" t="s">
        <v>67</v>
      </c>
      <c r="D148" s="46">
        <f t="shared" si="10"/>
        <v>74493429</v>
      </c>
      <c r="E148" s="34">
        <f t="shared" si="9"/>
        <v>74493429</v>
      </c>
      <c r="F148" s="46">
        <v>51488263</v>
      </c>
      <c r="G148" s="46">
        <v>23005166</v>
      </c>
      <c r="H148" s="34"/>
      <c r="I148" s="46"/>
    </row>
    <row r="149" spans="1:9" s="101" customFormat="1" ht="20.25" customHeight="1" x14ac:dyDescent="0.25">
      <c r="A149" s="92"/>
      <c r="B149" s="99">
        <v>6303</v>
      </c>
      <c r="C149" s="104" t="s">
        <v>68</v>
      </c>
      <c r="D149" s="46">
        <f t="shared" si="10"/>
        <v>49352874</v>
      </c>
      <c r="E149" s="34">
        <f t="shared" si="9"/>
        <v>49352874</v>
      </c>
      <c r="F149" s="46">
        <v>34124656</v>
      </c>
      <c r="G149" s="46">
        <v>15228218</v>
      </c>
      <c r="H149" s="34"/>
      <c r="I149" s="46"/>
    </row>
    <row r="150" spans="1:9" s="101" customFormat="1" ht="20.25" customHeight="1" x14ac:dyDescent="0.25">
      <c r="A150" s="92"/>
      <c r="B150" s="99">
        <v>6304</v>
      </c>
      <c r="C150" s="104" t="s">
        <v>69</v>
      </c>
      <c r="D150" s="46">
        <f t="shared" si="10"/>
        <v>1862228</v>
      </c>
      <c r="E150" s="34">
        <f t="shared" si="9"/>
        <v>1862228</v>
      </c>
      <c r="F150" s="41">
        <v>1061949</v>
      </c>
      <c r="G150" s="46">
        <v>800279</v>
      </c>
      <c r="H150" s="34"/>
      <c r="I150" s="46"/>
    </row>
    <row r="151" spans="1:9" s="97" customFormat="1" ht="20.25" customHeight="1" x14ac:dyDescent="0.2">
      <c r="A151" s="69"/>
      <c r="B151" s="95">
        <v>6400</v>
      </c>
      <c r="C151" s="103" t="s">
        <v>70</v>
      </c>
      <c r="D151" s="71">
        <f t="shared" si="10"/>
        <v>507519525</v>
      </c>
      <c r="E151" s="29">
        <f t="shared" si="9"/>
        <v>507519525</v>
      </c>
      <c r="F151" s="71">
        <f>F152</f>
        <v>426581292</v>
      </c>
      <c r="G151" s="71">
        <f>G152</f>
        <v>80938233</v>
      </c>
      <c r="H151" s="29"/>
      <c r="I151" s="71"/>
    </row>
    <row r="152" spans="1:9" s="101" customFormat="1" ht="23.25" customHeight="1" x14ac:dyDescent="0.25">
      <c r="A152" s="92"/>
      <c r="B152" s="99">
        <v>6404</v>
      </c>
      <c r="C152" s="104" t="s">
        <v>71</v>
      </c>
      <c r="D152" s="46">
        <f t="shared" si="10"/>
        <v>507519525</v>
      </c>
      <c r="E152" s="34">
        <f t="shared" si="9"/>
        <v>507519525</v>
      </c>
      <c r="F152" s="46">
        <v>426581292</v>
      </c>
      <c r="G152" s="46">
        <v>80938233</v>
      </c>
      <c r="H152" s="34"/>
      <c r="I152" s="46"/>
    </row>
    <row r="153" spans="1:9" s="97" customFormat="1" ht="20.25" customHeight="1" x14ac:dyDescent="0.2">
      <c r="A153" s="69"/>
      <c r="B153" s="95">
        <v>6500</v>
      </c>
      <c r="C153" s="103" t="s">
        <v>72</v>
      </c>
      <c r="D153" s="71">
        <f t="shared" si="10"/>
        <v>60002924</v>
      </c>
      <c r="E153" s="29">
        <f t="shared" si="9"/>
        <v>60002924</v>
      </c>
      <c r="F153" s="71">
        <f>SUM(F154:F158)</f>
        <v>29760989</v>
      </c>
      <c r="G153" s="71">
        <f>SUM(G154:G158)</f>
        <v>30241935</v>
      </c>
      <c r="H153" s="29"/>
      <c r="I153" s="71"/>
    </row>
    <row r="154" spans="1:9" s="101" customFormat="1" ht="20.25" customHeight="1" x14ac:dyDescent="0.25">
      <c r="A154" s="92"/>
      <c r="B154" s="99">
        <v>6501</v>
      </c>
      <c r="C154" s="104" t="s">
        <v>73</v>
      </c>
      <c r="D154" s="46">
        <f t="shared" si="10"/>
        <v>28528954</v>
      </c>
      <c r="E154" s="34">
        <f t="shared" si="9"/>
        <v>28528954</v>
      </c>
      <c r="F154" s="46">
        <v>16126677</v>
      </c>
      <c r="G154" s="46">
        <v>12402277</v>
      </c>
      <c r="H154" s="34"/>
      <c r="I154" s="46"/>
    </row>
    <row r="155" spans="1:9" s="101" customFormat="1" ht="20.25" customHeight="1" x14ac:dyDescent="0.25">
      <c r="A155" s="92"/>
      <c r="B155" s="99">
        <v>6502</v>
      </c>
      <c r="C155" s="104" t="s">
        <v>74</v>
      </c>
      <c r="D155" s="46">
        <f t="shared" si="10"/>
        <v>12460370</v>
      </c>
      <c r="E155" s="34">
        <f t="shared" si="9"/>
        <v>12460370</v>
      </c>
      <c r="F155" s="46">
        <v>7106712</v>
      </c>
      <c r="G155" s="46">
        <v>5353658</v>
      </c>
      <c r="H155" s="34"/>
      <c r="I155" s="46"/>
    </row>
    <row r="156" spans="1:9" s="101" customFormat="1" ht="20.25" customHeight="1" x14ac:dyDescent="0.25">
      <c r="A156" s="92"/>
      <c r="B156" s="99">
        <v>6503</v>
      </c>
      <c r="C156" s="104" t="s">
        <v>75</v>
      </c>
      <c r="D156" s="46">
        <f t="shared" si="10"/>
        <v>1541600</v>
      </c>
      <c r="E156" s="34">
        <f t="shared" si="9"/>
        <v>1541600</v>
      </c>
      <c r="F156" s="46">
        <v>1541600</v>
      </c>
      <c r="G156" s="46"/>
      <c r="H156" s="34"/>
      <c r="I156" s="46"/>
    </row>
    <row r="157" spans="1:9" s="101" customFormat="1" ht="20.25" customHeight="1" x14ac:dyDescent="0.25">
      <c r="A157" s="92"/>
      <c r="B157" s="99">
        <v>6504</v>
      </c>
      <c r="C157" s="104" t="s">
        <v>76</v>
      </c>
      <c r="D157" s="46">
        <f t="shared" si="10"/>
        <v>3372000</v>
      </c>
      <c r="E157" s="34">
        <f t="shared" si="9"/>
        <v>3372000</v>
      </c>
      <c r="F157" s="46">
        <v>1686000</v>
      </c>
      <c r="G157" s="46">
        <v>1686000</v>
      </c>
      <c r="H157" s="34"/>
      <c r="I157" s="46"/>
    </row>
    <row r="158" spans="1:9" s="101" customFormat="1" ht="20.25" customHeight="1" x14ac:dyDescent="0.25">
      <c r="A158" s="92"/>
      <c r="B158" s="99">
        <v>6505</v>
      </c>
      <c r="C158" s="104" t="s">
        <v>77</v>
      </c>
      <c r="D158" s="46">
        <f t="shared" si="10"/>
        <v>14100000</v>
      </c>
      <c r="E158" s="34">
        <f t="shared" si="9"/>
        <v>14100000</v>
      </c>
      <c r="F158" s="46">
        <v>3300000</v>
      </c>
      <c r="G158" s="46">
        <v>10800000</v>
      </c>
      <c r="H158" s="34"/>
      <c r="I158" s="46"/>
    </row>
    <row r="159" spans="1:9" s="97" customFormat="1" ht="20.25" customHeight="1" x14ac:dyDescent="0.2">
      <c r="A159" s="69"/>
      <c r="B159" s="95">
        <v>6550</v>
      </c>
      <c r="C159" s="103" t="s">
        <v>78</v>
      </c>
      <c r="D159" s="71">
        <f t="shared" si="10"/>
        <v>77492100</v>
      </c>
      <c r="E159" s="29">
        <f t="shared" si="9"/>
        <v>77492100</v>
      </c>
      <c r="F159" s="71">
        <f>SUM(F160:F162)</f>
        <v>56991100</v>
      </c>
      <c r="G159" s="71">
        <f>SUM(G160:G162)</f>
        <v>20501000</v>
      </c>
      <c r="H159" s="29"/>
      <c r="I159" s="71"/>
    </row>
    <row r="160" spans="1:9" s="101" customFormat="1" ht="20.25" customHeight="1" x14ac:dyDescent="0.25">
      <c r="A160" s="92"/>
      <c r="B160" s="99">
        <v>6551</v>
      </c>
      <c r="C160" s="104" t="s">
        <v>79</v>
      </c>
      <c r="D160" s="46">
        <f t="shared" si="10"/>
        <v>43047200</v>
      </c>
      <c r="E160" s="34">
        <f t="shared" si="9"/>
        <v>43047200</v>
      </c>
      <c r="F160" s="46">
        <v>37900200</v>
      </c>
      <c r="G160" s="46">
        <v>5147000</v>
      </c>
      <c r="H160" s="34"/>
      <c r="I160" s="46"/>
    </row>
    <row r="161" spans="1:9" s="101" customFormat="1" ht="20.25" customHeight="1" x14ac:dyDescent="0.25">
      <c r="A161" s="92"/>
      <c r="B161" s="99">
        <v>6552</v>
      </c>
      <c r="C161" s="104" t="s">
        <v>136</v>
      </c>
      <c r="D161" s="46">
        <f t="shared" si="10"/>
        <v>16406900</v>
      </c>
      <c r="E161" s="34">
        <f t="shared" si="9"/>
        <v>16406900</v>
      </c>
      <c r="F161" s="46">
        <v>7873900</v>
      </c>
      <c r="G161" s="46">
        <v>8533000</v>
      </c>
      <c r="H161" s="34"/>
      <c r="I161" s="46"/>
    </row>
    <row r="162" spans="1:9" s="101" customFormat="1" ht="20.25" customHeight="1" x14ac:dyDescent="0.25">
      <c r="A162" s="92"/>
      <c r="B162" s="99">
        <v>6599</v>
      </c>
      <c r="C162" s="104" t="s">
        <v>81</v>
      </c>
      <c r="D162" s="46">
        <f t="shared" si="10"/>
        <v>18038000</v>
      </c>
      <c r="E162" s="34">
        <f t="shared" si="9"/>
        <v>18038000</v>
      </c>
      <c r="F162" s="46">
        <v>11217000</v>
      </c>
      <c r="G162" s="46">
        <v>6821000</v>
      </c>
      <c r="H162" s="34"/>
      <c r="I162" s="46"/>
    </row>
    <row r="163" spans="1:9" s="97" customFormat="1" ht="20.25" customHeight="1" x14ac:dyDescent="0.2">
      <c r="A163" s="69"/>
      <c r="B163" s="95">
        <v>6600</v>
      </c>
      <c r="C163" s="103" t="s">
        <v>82</v>
      </c>
      <c r="D163" s="71">
        <f t="shared" si="10"/>
        <v>30643702</v>
      </c>
      <c r="E163" s="29">
        <f t="shared" si="9"/>
        <v>30643702</v>
      </c>
      <c r="F163" s="71">
        <f>SUM(F164:F168)</f>
        <v>24137588</v>
      </c>
      <c r="G163" s="71">
        <f>SUM(G164:G168)</f>
        <v>6506114</v>
      </c>
      <c r="H163" s="29"/>
      <c r="I163" s="71"/>
    </row>
    <row r="164" spans="1:9" s="101" customFormat="1" ht="27" customHeight="1" x14ac:dyDescent="0.25">
      <c r="A164" s="105"/>
      <c r="B164" s="99">
        <v>6601</v>
      </c>
      <c r="C164" s="104" t="s">
        <v>83</v>
      </c>
      <c r="D164" s="46">
        <f t="shared" si="10"/>
        <v>12489258</v>
      </c>
      <c r="E164" s="34">
        <f t="shared" si="9"/>
        <v>12489258</v>
      </c>
      <c r="F164" s="46">
        <v>8134615</v>
      </c>
      <c r="G164" s="46">
        <v>4354643</v>
      </c>
      <c r="H164" s="34"/>
      <c r="I164" s="46"/>
    </row>
    <row r="165" spans="1:9" s="101" customFormat="1" ht="20.25" customHeight="1" x14ac:dyDescent="0.25">
      <c r="A165" s="92"/>
      <c r="B165" s="99">
        <v>6603</v>
      </c>
      <c r="C165" s="104" t="s">
        <v>84</v>
      </c>
      <c r="D165" s="46">
        <f t="shared" si="10"/>
        <v>9434444</v>
      </c>
      <c r="E165" s="34">
        <f t="shared" si="9"/>
        <v>9434444</v>
      </c>
      <c r="F165" s="46">
        <v>7402973</v>
      </c>
      <c r="G165" s="46">
        <v>2031471</v>
      </c>
      <c r="H165" s="34"/>
      <c r="I165" s="46"/>
    </row>
    <row r="166" spans="1:9" s="101" customFormat="1" ht="20.25" customHeight="1" x14ac:dyDescent="0.25">
      <c r="A166" s="92"/>
      <c r="B166" s="99">
        <v>6606</v>
      </c>
      <c r="C166" s="104" t="s">
        <v>86</v>
      </c>
      <c r="D166" s="46">
        <f t="shared" si="10"/>
        <v>120000</v>
      </c>
      <c r="E166" s="34">
        <f t="shared" si="9"/>
        <v>120000</v>
      </c>
      <c r="F166" s="41"/>
      <c r="G166" s="46">
        <v>120000</v>
      </c>
      <c r="H166" s="34"/>
      <c r="I166" s="46"/>
    </row>
    <row r="167" spans="1:9" s="101" customFormat="1" ht="26.25" customHeight="1" x14ac:dyDescent="0.25">
      <c r="A167" s="92"/>
      <c r="B167" s="99">
        <v>6608</v>
      </c>
      <c r="C167" s="104" t="s">
        <v>87</v>
      </c>
      <c r="D167" s="46">
        <f t="shared" si="10"/>
        <v>0</v>
      </c>
      <c r="E167" s="34">
        <f t="shared" si="9"/>
        <v>0</v>
      </c>
      <c r="F167" s="46"/>
      <c r="G167" s="46"/>
      <c r="H167" s="34"/>
      <c r="I167" s="46"/>
    </row>
    <row r="168" spans="1:9" s="101" customFormat="1" ht="20.25" customHeight="1" x14ac:dyDescent="0.25">
      <c r="A168" s="92"/>
      <c r="B168" s="99">
        <v>6618</v>
      </c>
      <c r="C168" s="104" t="s">
        <v>137</v>
      </c>
      <c r="D168" s="46">
        <f t="shared" si="10"/>
        <v>8600000</v>
      </c>
      <c r="E168" s="34">
        <f t="shared" si="9"/>
        <v>8600000</v>
      </c>
      <c r="F168" s="46">
        <v>8600000</v>
      </c>
      <c r="G168" s="46"/>
      <c r="H168" s="34"/>
      <c r="I168" s="46"/>
    </row>
    <row r="169" spans="1:9" s="97" customFormat="1" ht="20.25" customHeight="1" x14ac:dyDescent="0.2">
      <c r="A169" s="69"/>
      <c r="B169" s="95">
        <v>6650</v>
      </c>
      <c r="C169" s="103" t="s">
        <v>88</v>
      </c>
      <c r="D169" s="71">
        <f t="shared" si="10"/>
        <v>2508270</v>
      </c>
      <c r="E169" s="29">
        <f t="shared" si="9"/>
        <v>2508270</v>
      </c>
      <c r="F169" s="71">
        <f>F170+F171</f>
        <v>2508270</v>
      </c>
      <c r="G169" s="71">
        <f>G170+G171</f>
        <v>0</v>
      </c>
      <c r="H169" s="29"/>
      <c r="I169" s="71"/>
    </row>
    <row r="170" spans="1:9" s="101" customFormat="1" ht="20.25" customHeight="1" x14ac:dyDescent="0.25">
      <c r="A170" s="92"/>
      <c r="B170" s="99">
        <v>6651</v>
      </c>
      <c r="C170" s="104" t="s">
        <v>89</v>
      </c>
      <c r="D170" s="46">
        <f t="shared" si="10"/>
        <v>1336270</v>
      </c>
      <c r="E170" s="34">
        <f t="shared" si="9"/>
        <v>1336270</v>
      </c>
      <c r="F170" s="46">
        <v>1336270</v>
      </c>
      <c r="G170" s="46"/>
      <c r="H170" s="34"/>
      <c r="I170" s="46"/>
    </row>
    <row r="171" spans="1:9" s="101" customFormat="1" ht="20.25" customHeight="1" x14ac:dyDescent="0.25">
      <c r="A171" s="92"/>
      <c r="B171" s="99">
        <v>6699</v>
      </c>
      <c r="C171" s="104" t="s">
        <v>92</v>
      </c>
      <c r="D171" s="46">
        <f t="shared" si="10"/>
        <v>1172000</v>
      </c>
      <c r="E171" s="34">
        <f t="shared" si="9"/>
        <v>1172000</v>
      </c>
      <c r="F171" s="41">
        <v>1172000</v>
      </c>
      <c r="G171" s="46"/>
      <c r="H171" s="34"/>
      <c r="I171" s="46"/>
    </row>
    <row r="172" spans="1:9" s="97" customFormat="1" ht="20.25" customHeight="1" x14ac:dyDescent="0.2">
      <c r="A172" s="69"/>
      <c r="B172" s="95">
        <v>6700</v>
      </c>
      <c r="C172" s="103" t="s">
        <v>93</v>
      </c>
      <c r="D172" s="71">
        <f t="shared" si="10"/>
        <v>15974000</v>
      </c>
      <c r="E172" s="29">
        <f t="shared" si="9"/>
        <v>15974000</v>
      </c>
      <c r="F172" s="71">
        <f>SUM(F173:F177)</f>
        <v>4878000</v>
      </c>
      <c r="G172" s="71">
        <f>SUM(G173:G177)</f>
        <v>11096000</v>
      </c>
      <c r="H172" s="29"/>
      <c r="I172" s="71"/>
    </row>
    <row r="173" spans="1:9" s="101" customFormat="1" ht="20.25" customHeight="1" x14ac:dyDescent="0.25">
      <c r="A173" s="92"/>
      <c r="B173" s="99">
        <v>6701</v>
      </c>
      <c r="C173" s="104" t="s">
        <v>94</v>
      </c>
      <c r="D173" s="46">
        <f t="shared" si="10"/>
        <v>8404000</v>
      </c>
      <c r="E173" s="34">
        <f t="shared" si="9"/>
        <v>8404000</v>
      </c>
      <c r="F173" s="46">
        <v>3608000</v>
      </c>
      <c r="G173" s="46">
        <v>4796000</v>
      </c>
      <c r="H173" s="34"/>
      <c r="I173" s="46"/>
    </row>
    <row r="174" spans="1:9" s="101" customFormat="1" ht="20.25" customHeight="1" x14ac:dyDescent="0.25">
      <c r="A174" s="92"/>
      <c r="B174" s="99">
        <v>6702</v>
      </c>
      <c r="C174" s="104" t="s">
        <v>95</v>
      </c>
      <c r="D174" s="46">
        <f t="shared" si="10"/>
        <v>1800000</v>
      </c>
      <c r="E174" s="34">
        <f t="shared" si="9"/>
        <v>1800000</v>
      </c>
      <c r="F174" s="46">
        <v>400000</v>
      </c>
      <c r="G174" s="46">
        <v>1400000</v>
      </c>
      <c r="H174" s="34"/>
      <c r="I174" s="46"/>
    </row>
    <row r="175" spans="1:9" s="101" customFormat="1" ht="20.25" customHeight="1" x14ac:dyDescent="0.25">
      <c r="A175" s="92"/>
      <c r="B175" s="99">
        <v>6703</v>
      </c>
      <c r="C175" s="104" t="s">
        <v>96</v>
      </c>
      <c r="D175" s="46">
        <f t="shared" si="10"/>
        <v>700000</v>
      </c>
      <c r="E175" s="34">
        <f t="shared" si="9"/>
        <v>700000</v>
      </c>
      <c r="F175" s="46">
        <v>700000</v>
      </c>
      <c r="G175" s="46"/>
      <c r="H175" s="34"/>
      <c r="I175" s="46"/>
    </row>
    <row r="176" spans="1:9" s="101" customFormat="1" ht="20.25" customHeight="1" x14ac:dyDescent="0.25">
      <c r="A176" s="92"/>
      <c r="B176" s="99">
        <v>6704</v>
      </c>
      <c r="C176" s="104" t="s">
        <v>97</v>
      </c>
      <c r="D176" s="46">
        <f t="shared" si="10"/>
        <v>5070000</v>
      </c>
      <c r="E176" s="34">
        <f t="shared" si="9"/>
        <v>5070000</v>
      </c>
      <c r="F176" s="46">
        <v>170000</v>
      </c>
      <c r="G176" s="46">
        <v>4900000</v>
      </c>
      <c r="H176" s="34"/>
      <c r="I176" s="46"/>
    </row>
    <row r="177" spans="1:9" s="101" customFormat="1" ht="20.25" customHeight="1" x14ac:dyDescent="0.25">
      <c r="A177" s="92"/>
      <c r="B177" s="99">
        <v>6749</v>
      </c>
      <c r="C177" s="104" t="s">
        <v>64</v>
      </c>
      <c r="D177" s="46">
        <f t="shared" si="10"/>
        <v>0</v>
      </c>
      <c r="E177" s="34">
        <f t="shared" si="9"/>
        <v>0</v>
      </c>
      <c r="F177" s="46"/>
      <c r="G177" s="46"/>
      <c r="H177" s="34"/>
      <c r="I177" s="46"/>
    </row>
    <row r="178" spans="1:9" s="97" customFormat="1" ht="20.25" customHeight="1" x14ac:dyDescent="0.2">
      <c r="A178" s="69"/>
      <c r="B178" s="95">
        <v>6750</v>
      </c>
      <c r="C178" s="103" t="s">
        <v>98</v>
      </c>
      <c r="D178" s="71">
        <f t="shared" si="10"/>
        <v>9177000</v>
      </c>
      <c r="E178" s="29">
        <f t="shared" si="9"/>
        <v>9177000</v>
      </c>
      <c r="F178" s="71">
        <f>SUM(F179:F182)</f>
        <v>3315000</v>
      </c>
      <c r="G178" s="71">
        <f>SUM(G179:G182)</f>
        <v>5862000</v>
      </c>
      <c r="H178" s="29"/>
      <c r="I178" s="71"/>
    </row>
    <row r="179" spans="1:9" s="101" customFormat="1" ht="20.25" customHeight="1" x14ac:dyDescent="0.25">
      <c r="A179" s="92"/>
      <c r="B179" s="106">
        <v>6751</v>
      </c>
      <c r="C179" s="107" t="s">
        <v>99</v>
      </c>
      <c r="D179" s="46"/>
      <c r="E179" s="34"/>
      <c r="F179" s="46"/>
      <c r="G179" s="46"/>
      <c r="H179" s="34"/>
      <c r="I179" s="46"/>
    </row>
    <row r="180" spans="1:9" s="101" customFormat="1" ht="20.25" customHeight="1" x14ac:dyDescent="0.25">
      <c r="A180" s="92"/>
      <c r="B180" s="99">
        <v>6757</v>
      </c>
      <c r="C180" s="104" t="s">
        <v>138</v>
      </c>
      <c r="D180" s="46">
        <f t="shared" si="10"/>
        <v>1750000</v>
      </c>
      <c r="E180" s="34">
        <f t="shared" si="9"/>
        <v>1750000</v>
      </c>
      <c r="F180" s="46">
        <v>1750000</v>
      </c>
      <c r="G180" s="46"/>
      <c r="H180" s="34"/>
      <c r="I180" s="46"/>
    </row>
    <row r="181" spans="1:9" s="101" customFormat="1" ht="20.25" customHeight="1" x14ac:dyDescent="0.25">
      <c r="A181" s="92"/>
      <c r="B181" s="99">
        <v>6758</v>
      </c>
      <c r="C181" s="104" t="s">
        <v>101</v>
      </c>
      <c r="D181" s="46">
        <f t="shared" si="10"/>
        <v>5910000</v>
      </c>
      <c r="E181" s="34">
        <f t="shared" si="9"/>
        <v>5910000</v>
      </c>
      <c r="F181" s="46">
        <v>1565000</v>
      </c>
      <c r="G181" s="46">
        <v>4345000</v>
      </c>
      <c r="H181" s="34"/>
      <c r="I181" s="46"/>
    </row>
    <row r="182" spans="1:9" s="101" customFormat="1" ht="20.25" customHeight="1" x14ac:dyDescent="0.25">
      <c r="A182" s="92"/>
      <c r="B182" s="99">
        <v>6799</v>
      </c>
      <c r="C182" s="104" t="s">
        <v>102</v>
      </c>
      <c r="D182" s="46">
        <f t="shared" si="10"/>
        <v>1517000</v>
      </c>
      <c r="E182" s="34">
        <f t="shared" si="9"/>
        <v>1517000</v>
      </c>
      <c r="F182" s="46"/>
      <c r="G182" s="46">
        <v>1517000</v>
      </c>
      <c r="H182" s="34"/>
      <c r="I182" s="46"/>
    </row>
    <row r="183" spans="1:9" s="97" customFormat="1" ht="28.5" customHeight="1" x14ac:dyDescent="0.2">
      <c r="A183" s="69"/>
      <c r="B183" s="95">
        <v>6900</v>
      </c>
      <c r="C183" s="103" t="s">
        <v>105</v>
      </c>
      <c r="D183" s="71">
        <f t="shared" si="10"/>
        <v>55789500</v>
      </c>
      <c r="E183" s="29">
        <f t="shared" si="9"/>
        <v>55789500</v>
      </c>
      <c r="F183" s="71">
        <f>SUM(F184:F188)</f>
        <v>48828500</v>
      </c>
      <c r="G183" s="71">
        <f>SUM(G184:G188)</f>
        <v>6961000</v>
      </c>
      <c r="H183" s="29"/>
      <c r="I183" s="71"/>
    </row>
    <row r="184" spans="1:9" s="101" customFormat="1" ht="20.25" customHeight="1" x14ac:dyDescent="0.25">
      <c r="A184" s="92"/>
      <c r="B184" s="99">
        <v>6901</v>
      </c>
      <c r="C184" s="104" t="s">
        <v>139</v>
      </c>
      <c r="D184" s="46">
        <f t="shared" si="10"/>
        <v>7925500</v>
      </c>
      <c r="E184" s="34">
        <f t="shared" ref="E184:E252" si="11">D184</f>
        <v>7925500</v>
      </c>
      <c r="F184" s="46">
        <v>7925500</v>
      </c>
      <c r="G184" s="46"/>
      <c r="H184" s="34"/>
      <c r="I184" s="46"/>
    </row>
    <row r="185" spans="1:9" s="101" customFormat="1" ht="20.25" customHeight="1" x14ac:dyDescent="0.25">
      <c r="A185" s="92"/>
      <c r="B185" s="99">
        <v>6903</v>
      </c>
      <c r="C185" s="104" t="s">
        <v>106</v>
      </c>
      <c r="D185" s="46">
        <f t="shared" si="10"/>
        <v>0</v>
      </c>
      <c r="E185" s="34">
        <f t="shared" si="11"/>
        <v>0</v>
      </c>
      <c r="F185" s="46"/>
      <c r="G185" s="46"/>
      <c r="H185" s="34"/>
      <c r="I185" s="46"/>
    </row>
    <row r="186" spans="1:9" s="101" customFormat="1" ht="20.25" customHeight="1" x14ac:dyDescent="0.25">
      <c r="A186" s="92"/>
      <c r="B186" s="99">
        <v>6907</v>
      </c>
      <c r="C186" s="104" t="s">
        <v>153</v>
      </c>
      <c r="D186" s="46">
        <f t="shared" ref="D186" si="12">F186+G186+H186+I186</f>
        <v>6000000</v>
      </c>
      <c r="E186" s="34">
        <f t="shared" si="11"/>
        <v>6000000</v>
      </c>
      <c r="F186" s="46">
        <v>6000000</v>
      </c>
      <c r="G186" s="46"/>
      <c r="H186" s="34"/>
      <c r="I186" s="46"/>
    </row>
    <row r="187" spans="1:9" s="101" customFormat="1" ht="20.25" customHeight="1" x14ac:dyDescent="0.25">
      <c r="A187" s="92"/>
      <c r="B187" s="99">
        <v>6912</v>
      </c>
      <c r="C187" s="104" t="s">
        <v>108</v>
      </c>
      <c r="D187" s="46">
        <f t="shared" ref="D187:D254" si="13">F187+G187+H187+I187</f>
        <v>31051000</v>
      </c>
      <c r="E187" s="34">
        <f t="shared" si="11"/>
        <v>31051000</v>
      </c>
      <c r="F187" s="46">
        <v>28590000</v>
      </c>
      <c r="G187" s="46">
        <v>2461000</v>
      </c>
      <c r="H187" s="34"/>
      <c r="I187" s="46"/>
    </row>
    <row r="188" spans="1:9" s="101" customFormat="1" ht="20.25" customHeight="1" x14ac:dyDescent="0.25">
      <c r="A188" s="92"/>
      <c r="B188" s="99">
        <v>6913</v>
      </c>
      <c r="C188" s="104" t="s">
        <v>109</v>
      </c>
      <c r="D188" s="46">
        <f t="shared" si="13"/>
        <v>10813000</v>
      </c>
      <c r="E188" s="34">
        <f t="shared" si="11"/>
        <v>10813000</v>
      </c>
      <c r="F188" s="46">
        <v>6313000</v>
      </c>
      <c r="G188" s="46">
        <v>4500000</v>
      </c>
      <c r="H188" s="34"/>
      <c r="I188" s="46"/>
    </row>
    <row r="189" spans="1:9" s="97" customFormat="1" ht="20.25" customHeight="1" x14ac:dyDescent="0.2">
      <c r="A189" s="69"/>
      <c r="B189" s="95">
        <v>6950</v>
      </c>
      <c r="C189" s="103" t="s">
        <v>110</v>
      </c>
      <c r="D189" s="71">
        <f t="shared" si="13"/>
        <v>0</v>
      </c>
      <c r="E189" s="29">
        <f t="shared" si="11"/>
        <v>0</v>
      </c>
      <c r="F189" s="71">
        <f>F190+F191</f>
        <v>0</v>
      </c>
      <c r="G189" s="71">
        <f>G190+G191</f>
        <v>0</v>
      </c>
      <c r="H189" s="29"/>
      <c r="I189" s="71"/>
    </row>
    <row r="190" spans="1:9" s="101" customFormat="1" ht="20.25" customHeight="1" x14ac:dyDescent="0.25">
      <c r="A190" s="92"/>
      <c r="B190" s="106">
        <v>6955</v>
      </c>
      <c r="C190" s="107" t="s">
        <v>111</v>
      </c>
      <c r="D190" s="46"/>
      <c r="E190" s="34"/>
      <c r="F190" s="46"/>
      <c r="G190" s="46"/>
      <c r="H190" s="34"/>
      <c r="I190" s="46"/>
    </row>
    <row r="191" spans="1:9" s="101" customFormat="1" ht="20.25" customHeight="1" x14ac:dyDescent="0.25">
      <c r="A191" s="92"/>
      <c r="B191" s="99">
        <v>6956</v>
      </c>
      <c r="C191" s="104" t="s">
        <v>108</v>
      </c>
      <c r="D191" s="46">
        <f t="shared" si="13"/>
        <v>0</v>
      </c>
      <c r="E191" s="34">
        <f t="shared" si="11"/>
        <v>0</v>
      </c>
      <c r="F191" s="46"/>
      <c r="G191" s="46"/>
      <c r="H191" s="34"/>
      <c r="I191" s="46"/>
    </row>
    <row r="192" spans="1:9" s="97" customFormat="1" ht="20.25" customHeight="1" x14ac:dyDescent="0.2">
      <c r="A192" s="69"/>
      <c r="B192" s="95">
        <v>7000</v>
      </c>
      <c r="C192" s="103" t="s">
        <v>112</v>
      </c>
      <c r="D192" s="71">
        <f t="shared" si="13"/>
        <v>1240000</v>
      </c>
      <c r="E192" s="29">
        <f t="shared" si="11"/>
        <v>1240000</v>
      </c>
      <c r="F192" s="71">
        <f>F194+F193</f>
        <v>1240000</v>
      </c>
      <c r="G192" s="71">
        <f>SUM(G193:G194)</f>
        <v>0</v>
      </c>
      <c r="H192" s="29"/>
      <c r="I192" s="71"/>
    </row>
    <row r="193" spans="1:11" s="101" customFormat="1" ht="20.25" customHeight="1" x14ac:dyDescent="0.25">
      <c r="A193" s="92"/>
      <c r="B193" s="99">
        <v>7012</v>
      </c>
      <c r="C193" s="104" t="s">
        <v>114</v>
      </c>
      <c r="D193" s="46">
        <f t="shared" si="13"/>
        <v>1240000</v>
      </c>
      <c r="E193" s="34">
        <v>1240000</v>
      </c>
      <c r="F193" s="46">
        <f>1240000</f>
        <v>1240000</v>
      </c>
      <c r="G193" s="46"/>
      <c r="H193" s="34"/>
      <c r="I193" s="46"/>
    </row>
    <row r="194" spans="1:11" s="101" customFormat="1" ht="20.25" customHeight="1" x14ac:dyDescent="0.25">
      <c r="A194" s="92"/>
      <c r="B194" s="99">
        <v>7049</v>
      </c>
      <c r="C194" s="104" t="s">
        <v>64</v>
      </c>
      <c r="D194" s="46">
        <f t="shared" si="13"/>
        <v>0</v>
      </c>
      <c r="E194" s="34"/>
      <c r="F194" s="46"/>
      <c r="G194" s="46"/>
      <c r="H194" s="34"/>
      <c r="I194" s="46"/>
    </row>
    <row r="195" spans="1:11" s="97" customFormat="1" ht="20.25" customHeight="1" x14ac:dyDescent="0.2">
      <c r="A195" s="69"/>
      <c r="B195" s="95">
        <v>7050</v>
      </c>
      <c r="C195" s="103" t="s">
        <v>115</v>
      </c>
      <c r="D195" s="71">
        <f t="shared" si="13"/>
        <v>6000000</v>
      </c>
      <c r="E195" s="29">
        <f t="shared" si="11"/>
        <v>6000000</v>
      </c>
      <c r="F195" s="36">
        <f>F196</f>
        <v>3000000</v>
      </c>
      <c r="G195" s="36">
        <f>G196</f>
        <v>3000000</v>
      </c>
      <c r="H195" s="29"/>
      <c r="I195" s="36"/>
    </row>
    <row r="196" spans="1:11" s="101" customFormat="1" ht="20.25" customHeight="1" x14ac:dyDescent="0.25">
      <c r="A196" s="92"/>
      <c r="B196" s="99">
        <v>7053</v>
      </c>
      <c r="C196" s="104" t="s">
        <v>116</v>
      </c>
      <c r="D196" s="46">
        <f t="shared" si="13"/>
        <v>6000000</v>
      </c>
      <c r="E196" s="34">
        <v>3000000</v>
      </c>
      <c r="F196" s="46">
        <v>3000000</v>
      </c>
      <c r="G196" s="41">
        <v>3000000</v>
      </c>
      <c r="H196" s="34"/>
      <c r="I196" s="41"/>
    </row>
    <row r="197" spans="1:11" s="97" customFormat="1" ht="20.25" customHeight="1" x14ac:dyDescent="0.2">
      <c r="A197" s="69"/>
      <c r="B197" s="95">
        <v>7750</v>
      </c>
      <c r="C197" s="103" t="s">
        <v>64</v>
      </c>
      <c r="D197" s="71">
        <f t="shared" si="13"/>
        <v>16673300</v>
      </c>
      <c r="E197" s="29">
        <f t="shared" si="11"/>
        <v>16673300</v>
      </c>
      <c r="F197" s="71">
        <f>SUM(F198:F201)</f>
        <v>13303700</v>
      </c>
      <c r="G197" s="71">
        <f>SUM(G198:G201)</f>
        <v>3369600</v>
      </c>
      <c r="H197" s="29"/>
      <c r="I197" s="71"/>
    </row>
    <row r="198" spans="1:11" s="101" customFormat="1" ht="20.25" customHeight="1" x14ac:dyDescent="0.25">
      <c r="A198" s="92"/>
      <c r="B198" s="99">
        <v>7756</v>
      </c>
      <c r="C198" s="104" t="s">
        <v>117</v>
      </c>
      <c r="D198" s="46">
        <f t="shared" si="13"/>
        <v>4227900</v>
      </c>
      <c r="E198" s="34">
        <f t="shared" si="11"/>
        <v>4227900</v>
      </c>
      <c r="F198" s="46">
        <v>3198300</v>
      </c>
      <c r="G198" s="46">
        <v>1029600</v>
      </c>
      <c r="H198" s="34"/>
      <c r="I198" s="46"/>
    </row>
    <row r="199" spans="1:11" s="101" customFormat="1" ht="20.25" customHeight="1" x14ac:dyDescent="0.25">
      <c r="A199" s="92"/>
      <c r="B199" s="99">
        <v>7757</v>
      </c>
      <c r="C199" s="104" t="s">
        <v>118</v>
      </c>
      <c r="D199" s="46">
        <f t="shared" si="13"/>
        <v>10015400</v>
      </c>
      <c r="E199" s="34">
        <f t="shared" si="11"/>
        <v>10015400</v>
      </c>
      <c r="F199" s="46">
        <v>10015400</v>
      </c>
      <c r="G199" s="46"/>
      <c r="H199" s="34"/>
      <c r="I199" s="46"/>
    </row>
    <row r="200" spans="1:11" s="101" customFormat="1" ht="20.25" customHeight="1" x14ac:dyDescent="0.25">
      <c r="A200" s="92"/>
      <c r="B200" s="99">
        <v>7761</v>
      </c>
      <c r="C200" s="104" t="s">
        <v>119</v>
      </c>
      <c r="D200" s="46">
        <f t="shared" si="13"/>
        <v>2340000</v>
      </c>
      <c r="E200" s="34">
        <f t="shared" si="11"/>
        <v>2340000</v>
      </c>
      <c r="F200" s="46"/>
      <c r="G200" s="46">
        <v>2340000</v>
      </c>
      <c r="H200" s="34"/>
      <c r="I200" s="46"/>
    </row>
    <row r="201" spans="1:11" s="101" customFormat="1" ht="20.25" customHeight="1" x14ac:dyDescent="0.25">
      <c r="A201" s="92"/>
      <c r="B201" s="99">
        <v>7799</v>
      </c>
      <c r="C201" s="100" t="s">
        <v>120</v>
      </c>
      <c r="D201" s="46">
        <f t="shared" si="13"/>
        <v>90000</v>
      </c>
      <c r="E201" s="34">
        <f t="shared" si="11"/>
        <v>90000</v>
      </c>
      <c r="F201" s="46">
        <v>90000</v>
      </c>
      <c r="G201" s="46"/>
      <c r="H201" s="34"/>
      <c r="I201" s="46"/>
    </row>
    <row r="202" spans="1:11" s="97" customFormat="1" ht="44.25" customHeight="1" x14ac:dyDescent="0.2">
      <c r="A202" s="69"/>
      <c r="B202" s="95">
        <v>7850</v>
      </c>
      <c r="C202" s="96" t="s">
        <v>121</v>
      </c>
      <c r="D202" s="71">
        <f t="shared" si="13"/>
        <v>16086000</v>
      </c>
      <c r="E202" s="29">
        <f t="shared" si="11"/>
        <v>16086000</v>
      </c>
      <c r="F202" s="36">
        <f>F203</f>
        <v>16086000</v>
      </c>
      <c r="G202" s="71"/>
      <c r="H202" s="29"/>
      <c r="I202" s="71"/>
    </row>
    <row r="203" spans="1:11" s="110" customFormat="1" ht="56.25" customHeight="1" x14ac:dyDescent="0.25">
      <c r="A203" s="108"/>
      <c r="B203" s="99">
        <v>7854</v>
      </c>
      <c r="C203" s="100" t="s">
        <v>140</v>
      </c>
      <c r="D203" s="46">
        <f t="shared" si="13"/>
        <v>16086000</v>
      </c>
      <c r="E203" s="34">
        <f t="shared" si="11"/>
        <v>16086000</v>
      </c>
      <c r="F203" s="41">
        <v>16086000</v>
      </c>
      <c r="G203" s="109"/>
      <c r="H203" s="34"/>
      <c r="I203" s="109"/>
    </row>
    <row r="204" spans="1:11" s="114" customFormat="1" ht="20.25" customHeight="1" x14ac:dyDescent="0.2">
      <c r="A204" s="111"/>
      <c r="B204" s="95">
        <v>8000</v>
      </c>
      <c r="C204" s="96" t="s">
        <v>141</v>
      </c>
      <c r="D204" s="71">
        <f t="shared" si="13"/>
        <v>182488000</v>
      </c>
      <c r="E204" s="29">
        <f t="shared" si="11"/>
        <v>182488000</v>
      </c>
      <c r="F204" s="71">
        <f>F205</f>
        <v>182488000</v>
      </c>
      <c r="G204" s="112"/>
      <c r="H204" s="29"/>
      <c r="I204" s="112"/>
      <c r="J204" s="113"/>
    </row>
    <row r="205" spans="1:11" s="101" customFormat="1" ht="20.25" customHeight="1" x14ac:dyDescent="0.25">
      <c r="A205" s="115"/>
      <c r="B205" s="99">
        <v>8049</v>
      </c>
      <c r="C205" s="100" t="s">
        <v>165</v>
      </c>
      <c r="D205" s="46">
        <f t="shared" si="13"/>
        <v>182488000</v>
      </c>
      <c r="E205" s="34">
        <f t="shared" si="11"/>
        <v>182488000</v>
      </c>
      <c r="F205" s="41">
        <v>182488000</v>
      </c>
      <c r="G205" s="46"/>
      <c r="H205" s="34"/>
      <c r="I205" s="46"/>
    </row>
    <row r="206" spans="1:11" s="97" customFormat="1" ht="20.25" customHeight="1" x14ac:dyDescent="0.2">
      <c r="A206" s="69" t="s">
        <v>36</v>
      </c>
      <c r="B206" s="95"/>
      <c r="C206" s="96" t="s">
        <v>142</v>
      </c>
      <c r="D206" s="71">
        <f t="shared" si="13"/>
        <v>5648113040</v>
      </c>
      <c r="E206" s="29">
        <f t="shared" si="11"/>
        <v>5648113040</v>
      </c>
      <c r="F206" s="36">
        <f>F210+F259+F279+F296</f>
        <v>3793398885</v>
      </c>
      <c r="G206" s="36">
        <f>G210+G259+G279+G296</f>
        <v>677519134</v>
      </c>
      <c r="H206" s="36">
        <f>H210+H259+H279+H296+H207</f>
        <v>77759000</v>
      </c>
      <c r="I206" s="36">
        <f>I210+I259+I279+I296+I207</f>
        <v>1099436021</v>
      </c>
      <c r="J206" s="98"/>
      <c r="K206" s="98">
        <f>H206-77759000</f>
        <v>0</v>
      </c>
    </row>
    <row r="207" spans="1:11" s="97" customFormat="1" ht="20.25" customHeight="1" x14ac:dyDescent="0.2">
      <c r="A207" s="69"/>
      <c r="B207" s="95">
        <v>82</v>
      </c>
      <c r="C207" s="96" t="s">
        <v>168</v>
      </c>
      <c r="D207" s="71">
        <f t="shared" si="13"/>
        <v>105000000</v>
      </c>
      <c r="E207" s="29">
        <f t="shared" si="11"/>
        <v>105000000</v>
      </c>
      <c r="F207" s="36"/>
      <c r="G207" s="36"/>
      <c r="H207" s="36">
        <f>H208</f>
        <v>35000000</v>
      </c>
      <c r="I207" s="36">
        <f>I208</f>
        <v>70000000</v>
      </c>
      <c r="J207" s="98"/>
    </row>
    <row r="208" spans="1:11" s="97" customFormat="1" ht="20.25" customHeight="1" x14ac:dyDescent="0.2">
      <c r="A208" s="69"/>
      <c r="B208" s="95">
        <v>6750</v>
      </c>
      <c r="C208" s="96" t="s">
        <v>98</v>
      </c>
      <c r="D208" s="71">
        <f t="shared" si="13"/>
        <v>105000000</v>
      </c>
      <c r="E208" s="29">
        <f t="shared" si="11"/>
        <v>105000000</v>
      </c>
      <c r="F208" s="36"/>
      <c r="G208" s="36"/>
      <c r="H208" s="36">
        <f>H209</f>
        <v>35000000</v>
      </c>
      <c r="I208" s="36">
        <f>I209</f>
        <v>70000000</v>
      </c>
      <c r="J208" s="98"/>
    </row>
    <row r="209" spans="1:10" s="101" customFormat="1" ht="20.25" customHeight="1" x14ac:dyDescent="0.25">
      <c r="A209" s="92"/>
      <c r="B209" s="106">
        <v>6758</v>
      </c>
      <c r="C209" s="121" t="s">
        <v>101</v>
      </c>
      <c r="D209" s="46">
        <f t="shared" si="13"/>
        <v>105000000</v>
      </c>
      <c r="E209" s="34">
        <f t="shared" si="11"/>
        <v>105000000</v>
      </c>
      <c r="F209" s="41"/>
      <c r="G209" s="41"/>
      <c r="H209" s="41">
        <v>35000000</v>
      </c>
      <c r="I209" s="41">
        <v>70000000</v>
      </c>
      <c r="J209" s="102"/>
    </row>
    <row r="210" spans="1:10" s="97" customFormat="1" ht="20.25" customHeight="1" x14ac:dyDescent="0.2">
      <c r="A210" s="50">
        <v>1</v>
      </c>
      <c r="B210" s="95">
        <v>103</v>
      </c>
      <c r="C210" s="96" t="s">
        <v>52</v>
      </c>
      <c r="D210" s="71">
        <f t="shared" si="13"/>
        <v>3278002040</v>
      </c>
      <c r="E210" s="29">
        <f t="shared" si="11"/>
        <v>3278002040</v>
      </c>
      <c r="F210" s="71">
        <f>F211+F215+F219+F226+F235+F241+F245+F247+F249+F254+F256</f>
        <v>1545887885</v>
      </c>
      <c r="G210" s="71">
        <f>G211+G215+G219+G226+G235+G241+G245+G249+G254+G256</f>
        <v>659919134</v>
      </c>
      <c r="H210" s="71">
        <f>H211+H215+H219+H226+H235+H241+H245+H249+H254+H256</f>
        <v>42759000</v>
      </c>
      <c r="I210" s="71">
        <f>I211+I215+I219+I226+I235+I241+I245+I249+I254+I256</f>
        <v>1029436021</v>
      </c>
      <c r="J210" s="98"/>
    </row>
    <row r="211" spans="1:10" s="97" customFormat="1" ht="20.25" customHeight="1" x14ac:dyDescent="0.2">
      <c r="A211" s="50"/>
      <c r="B211" s="95">
        <v>6500</v>
      </c>
      <c r="C211" s="96" t="s">
        <v>72</v>
      </c>
      <c r="D211" s="71">
        <f t="shared" si="13"/>
        <v>61786131</v>
      </c>
      <c r="E211" s="29">
        <f t="shared" si="11"/>
        <v>61786131</v>
      </c>
      <c r="F211" s="71">
        <f>F213+F214</f>
        <v>17514472</v>
      </c>
      <c r="G211" s="71">
        <f>G213</f>
        <v>40589659</v>
      </c>
      <c r="H211" s="71">
        <f>H212</f>
        <v>802000</v>
      </c>
      <c r="I211" s="71">
        <f>I213</f>
        <v>2880000</v>
      </c>
    </row>
    <row r="212" spans="1:10" s="101" customFormat="1" ht="20.25" customHeight="1" x14ac:dyDescent="0.25">
      <c r="A212" s="115"/>
      <c r="B212" s="106">
        <v>6501</v>
      </c>
      <c r="C212" s="121" t="s">
        <v>73</v>
      </c>
      <c r="D212" s="46"/>
      <c r="E212" s="34"/>
      <c r="F212" s="46"/>
      <c r="G212" s="46"/>
      <c r="H212" s="34">
        <v>802000</v>
      </c>
      <c r="I212" s="46"/>
    </row>
    <row r="213" spans="1:10" s="117" customFormat="1" ht="20.25" customHeight="1" x14ac:dyDescent="0.25">
      <c r="A213" s="116"/>
      <c r="B213" s="99">
        <v>6503</v>
      </c>
      <c r="C213" s="100" t="s">
        <v>75</v>
      </c>
      <c r="D213" s="46">
        <f t="shared" si="13"/>
        <v>60984131</v>
      </c>
      <c r="E213" s="34">
        <f t="shared" si="11"/>
        <v>60984131</v>
      </c>
      <c r="F213" s="46">
        <v>17514472</v>
      </c>
      <c r="G213" s="41">
        <v>40589659</v>
      </c>
      <c r="H213" s="34"/>
      <c r="I213" s="41">
        <v>2880000</v>
      </c>
    </row>
    <row r="214" spans="1:10" s="117" customFormat="1" ht="20.25" customHeight="1" x14ac:dyDescent="0.25">
      <c r="A214" s="116"/>
      <c r="B214" s="99">
        <v>6505</v>
      </c>
      <c r="C214" s="100" t="s">
        <v>77</v>
      </c>
      <c r="D214" s="46">
        <f t="shared" si="13"/>
        <v>0</v>
      </c>
      <c r="E214" s="34"/>
      <c r="F214" s="46"/>
      <c r="G214" s="41"/>
      <c r="H214" s="34"/>
      <c r="I214" s="41"/>
    </row>
    <row r="215" spans="1:10" s="119" customFormat="1" ht="20.25" customHeight="1" x14ac:dyDescent="0.25">
      <c r="A215" s="118"/>
      <c r="B215" s="95">
        <v>6550</v>
      </c>
      <c r="C215" s="96" t="s">
        <v>78</v>
      </c>
      <c r="D215" s="71">
        <f t="shared" si="13"/>
        <v>22255801</v>
      </c>
      <c r="E215" s="29">
        <f t="shared" si="11"/>
        <v>22255801</v>
      </c>
      <c r="F215" s="36">
        <f>F216+F217+F218</f>
        <v>2355000</v>
      </c>
      <c r="G215" s="36">
        <f>G216+G217+G218</f>
        <v>853000</v>
      </c>
      <c r="H215" s="36">
        <f>H216+H217+H218</f>
        <v>200000</v>
      </c>
      <c r="I215" s="36">
        <f>I216+I218+I217</f>
        <v>18847801</v>
      </c>
    </row>
    <row r="216" spans="1:10" s="117" customFormat="1" ht="20.25" customHeight="1" x14ac:dyDescent="0.25">
      <c r="A216" s="116"/>
      <c r="B216" s="99">
        <v>6551</v>
      </c>
      <c r="C216" s="100" t="s">
        <v>79</v>
      </c>
      <c r="D216" s="46">
        <f t="shared" si="13"/>
        <v>13325801</v>
      </c>
      <c r="E216" s="34">
        <f t="shared" si="11"/>
        <v>13325801</v>
      </c>
      <c r="F216" s="46">
        <v>2205000</v>
      </c>
      <c r="G216" s="41">
        <v>853000</v>
      </c>
      <c r="H216" s="34">
        <v>200000</v>
      </c>
      <c r="I216" s="41">
        <v>10067801</v>
      </c>
    </row>
    <row r="217" spans="1:10" s="117" customFormat="1" ht="20.25" customHeight="1" x14ac:dyDescent="0.25">
      <c r="A217" s="116"/>
      <c r="B217" s="99">
        <v>6552</v>
      </c>
      <c r="C217" s="100" t="s">
        <v>136</v>
      </c>
      <c r="D217" s="46">
        <f>F217+G217+H217+I217</f>
        <v>8000000</v>
      </c>
      <c r="E217" s="34">
        <f>D217</f>
        <v>8000000</v>
      </c>
      <c r="F217" s="46"/>
      <c r="G217" s="41"/>
      <c r="H217" s="34"/>
      <c r="I217" s="41">
        <v>8000000</v>
      </c>
    </row>
    <row r="218" spans="1:10" s="117" customFormat="1" ht="20.25" customHeight="1" x14ac:dyDescent="0.25">
      <c r="A218" s="116"/>
      <c r="B218" s="99">
        <v>6599</v>
      </c>
      <c r="C218" s="100" t="s">
        <v>64</v>
      </c>
      <c r="D218" s="46">
        <f t="shared" si="13"/>
        <v>930000</v>
      </c>
      <c r="E218" s="34">
        <f t="shared" si="11"/>
        <v>930000</v>
      </c>
      <c r="F218" s="46">
        <v>150000</v>
      </c>
      <c r="G218" s="41"/>
      <c r="H218" s="34"/>
      <c r="I218" s="41">
        <v>780000</v>
      </c>
    </row>
    <row r="219" spans="1:10" s="97" customFormat="1" ht="20.25" customHeight="1" x14ac:dyDescent="0.2">
      <c r="A219" s="50"/>
      <c r="B219" s="95">
        <v>6600</v>
      </c>
      <c r="C219" s="96" t="s">
        <v>82</v>
      </c>
      <c r="D219" s="71">
        <f t="shared" si="13"/>
        <v>344569988</v>
      </c>
      <c r="E219" s="29">
        <f t="shared" si="11"/>
        <v>344569988</v>
      </c>
      <c r="F219" s="71">
        <f>SUM(F220:F225)</f>
        <v>64357803</v>
      </c>
      <c r="G219" s="71">
        <f>SUM(G220:G225)</f>
        <v>16848185</v>
      </c>
      <c r="H219" s="71">
        <f>SUM(H220:H225)</f>
        <v>200000</v>
      </c>
      <c r="I219" s="71">
        <f>SUM(I220:I225)</f>
        <v>263164000</v>
      </c>
    </row>
    <row r="220" spans="1:10" s="117" customFormat="1" ht="25.5" customHeight="1" x14ac:dyDescent="0.25">
      <c r="A220" s="116"/>
      <c r="B220" s="99">
        <v>6601</v>
      </c>
      <c r="C220" s="100" t="s">
        <v>83</v>
      </c>
      <c r="D220" s="46">
        <f t="shared" si="13"/>
        <v>200000</v>
      </c>
      <c r="E220" s="34">
        <f t="shared" si="11"/>
        <v>200000</v>
      </c>
      <c r="F220" s="46"/>
      <c r="G220" s="41"/>
      <c r="H220" s="34">
        <v>200000</v>
      </c>
      <c r="I220" s="41"/>
    </row>
    <row r="221" spans="1:10" s="101" customFormat="1" ht="20.25" customHeight="1" x14ac:dyDescent="0.25">
      <c r="A221" s="115"/>
      <c r="B221" s="99">
        <v>6603</v>
      </c>
      <c r="C221" s="100" t="s">
        <v>84</v>
      </c>
      <c r="D221" s="46">
        <f t="shared" si="13"/>
        <v>46253588</v>
      </c>
      <c r="E221" s="34">
        <f t="shared" si="11"/>
        <v>46253588</v>
      </c>
      <c r="F221" s="46">
        <v>24125403</v>
      </c>
      <c r="G221" s="46">
        <v>5628185</v>
      </c>
      <c r="H221" s="34"/>
      <c r="I221" s="46">
        <v>16500000</v>
      </c>
    </row>
    <row r="222" spans="1:10" s="101" customFormat="1" ht="25.5" customHeight="1" x14ac:dyDescent="0.25">
      <c r="A222" s="115"/>
      <c r="B222" s="99">
        <v>6605</v>
      </c>
      <c r="C222" s="100" t="s">
        <v>85</v>
      </c>
      <c r="D222" s="46">
        <f t="shared" si="13"/>
        <v>32400000</v>
      </c>
      <c r="E222" s="34">
        <f t="shared" si="11"/>
        <v>32400000</v>
      </c>
      <c r="F222" s="46">
        <v>21180000</v>
      </c>
      <c r="G222" s="46">
        <v>11220000</v>
      </c>
      <c r="H222" s="34"/>
      <c r="I222" s="46"/>
    </row>
    <row r="223" spans="1:10" s="101" customFormat="1" ht="20.25" customHeight="1" x14ac:dyDescent="0.25">
      <c r="A223" s="115"/>
      <c r="B223" s="99">
        <v>6606</v>
      </c>
      <c r="C223" s="100" t="s">
        <v>86</v>
      </c>
      <c r="D223" s="46">
        <f t="shared" si="13"/>
        <v>39200000</v>
      </c>
      <c r="E223" s="34">
        <f t="shared" si="11"/>
        <v>39200000</v>
      </c>
      <c r="F223" s="46"/>
      <c r="G223" s="46"/>
      <c r="H223" s="34"/>
      <c r="I223" s="46">
        <v>39200000</v>
      </c>
    </row>
    <row r="224" spans="1:10" s="101" customFormat="1" ht="25.5" customHeight="1" x14ac:dyDescent="0.25">
      <c r="A224" s="115"/>
      <c r="B224" s="99">
        <v>6608</v>
      </c>
      <c r="C224" s="100" t="s">
        <v>87</v>
      </c>
      <c r="D224" s="46">
        <f>F224+G224+H224+I224</f>
        <v>207464000</v>
      </c>
      <c r="E224" s="34">
        <f>D224</f>
        <v>207464000</v>
      </c>
      <c r="F224" s="46"/>
      <c r="G224" s="46"/>
      <c r="H224" s="34"/>
      <c r="I224" s="46">
        <v>207464000</v>
      </c>
    </row>
    <row r="225" spans="1:9" s="101" customFormat="1" ht="25.5" customHeight="1" x14ac:dyDescent="0.25">
      <c r="A225" s="115"/>
      <c r="B225" s="99">
        <v>6649</v>
      </c>
      <c r="C225" s="100" t="s">
        <v>143</v>
      </c>
      <c r="D225" s="46">
        <f t="shared" si="13"/>
        <v>19052400</v>
      </c>
      <c r="E225" s="34">
        <f t="shared" si="11"/>
        <v>19052400</v>
      </c>
      <c r="F225" s="46">
        <v>19052400</v>
      </c>
      <c r="G225" s="46"/>
      <c r="H225" s="34"/>
      <c r="I225" s="46"/>
    </row>
    <row r="226" spans="1:9" s="97" customFormat="1" ht="20.25" customHeight="1" x14ac:dyDescent="0.2">
      <c r="A226" s="50"/>
      <c r="B226" s="95">
        <v>6650</v>
      </c>
      <c r="C226" s="96" t="s">
        <v>88</v>
      </c>
      <c r="D226" s="71">
        <f t="shared" si="13"/>
        <v>559429010</v>
      </c>
      <c r="E226" s="29">
        <f t="shared" si="11"/>
        <v>559429010</v>
      </c>
      <c r="F226" s="71">
        <f>SUM(F227:F234)</f>
        <v>311434010</v>
      </c>
      <c r="G226" s="71">
        <f>SUM(G227:G234)</f>
        <v>0</v>
      </c>
      <c r="H226" s="29"/>
      <c r="I226" s="71">
        <f>SUM(I227:I234)</f>
        <v>247995000</v>
      </c>
    </row>
    <row r="227" spans="1:9" s="101" customFormat="1" ht="20.25" customHeight="1" x14ac:dyDescent="0.25">
      <c r="A227" s="115"/>
      <c r="B227" s="99">
        <v>6651</v>
      </c>
      <c r="C227" s="100" t="s">
        <v>89</v>
      </c>
      <c r="D227" s="46">
        <f t="shared" si="13"/>
        <v>37025010</v>
      </c>
      <c r="E227" s="34">
        <f t="shared" si="11"/>
        <v>37025010</v>
      </c>
      <c r="F227" s="46">
        <v>12840010</v>
      </c>
      <c r="G227" s="46"/>
      <c r="H227" s="34"/>
      <c r="I227" s="46">
        <v>24185000</v>
      </c>
    </row>
    <row r="228" spans="1:9" s="101" customFormat="1" ht="20.25" customHeight="1" x14ac:dyDescent="0.25">
      <c r="A228" s="115"/>
      <c r="B228" s="99">
        <v>6652</v>
      </c>
      <c r="C228" s="100" t="s">
        <v>90</v>
      </c>
      <c r="D228" s="46">
        <f t="shared" si="13"/>
        <v>17550000</v>
      </c>
      <c r="E228" s="34">
        <f t="shared" si="11"/>
        <v>17550000</v>
      </c>
      <c r="F228" s="46">
        <v>3600000</v>
      </c>
      <c r="G228" s="46"/>
      <c r="H228" s="34"/>
      <c r="I228" s="46">
        <v>13950000</v>
      </c>
    </row>
    <row r="229" spans="1:9" s="101" customFormat="1" ht="20.25" customHeight="1" x14ac:dyDescent="0.25">
      <c r="A229" s="115"/>
      <c r="B229" s="99">
        <v>6653</v>
      </c>
      <c r="C229" s="100" t="s">
        <v>144</v>
      </c>
      <c r="D229" s="46">
        <f t="shared" si="13"/>
        <v>201586000</v>
      </c>
      <c r="E229" s="34">
        <f t="shared" si="11"/>
        <v>201586000</v>
      </c>
      <c r="F229" s="46">
        <v>181986000</v>
      </c>
      <c r="G229" s="46"/>
      <c r="H229" s="34"/>
      <c r="I229" s="46">
        <v>19600000</v>
      </c>
    </row>
    <row r="230" spans="1:9" s="101" customFormat="1" ht="20.25" customHeight="1" x14ac:dyDescent="0.25">
      <c r="A230" s="115"/>
      <c r="B230" s="99">
        <v>6654</v>
      </c>
      <c r="C230" s="100" t="s">
        <v>96</v>
      </c>
      <c r="D230" s="46">
        <f t="shared" si="13"/>
        <v>58250000</v>
      </c>
      <c r="E230" s="34">
        <f t="shared" si="11"/>
        <v>58250000</v>
      </c>
      <c r="F230" s="46">
        <v>52450000</v>
      </c>
      <c r="G230" s="46"/>
      <c r="H230" s="34"/>
      <c r="I230" s="46">
        <v>5800000</v>
      </c>
    </row>
    <row r="231" spans="1:9" s="101" customFormat="1" ht="20.25" customHeight="1" x14ac:dyDescent="0.25">
      <c r="A231" s="115"/>
      <c r="B231" s="99">
        <v>6655</v>
      </c>
      <c r="C231" s="100" t="s">
        <v>145</v>
      </c>
      <c r="D231" s="46">
        <f t="shared" si="13"/>
        <v>49340000</v>
      </c>
      <c r="E231" s="34">
        <f t="shared" si="11"/>
        <v>49340000</v>
      </c>
      <c r="F231" s="46">
        <v>2500000</v>
      </c>
      <c r="G231" s="46"/>
      <c r="H231" s="34"/>
      <c r="I231" s="46">
        <v>46840000</v>
      </c>
    </row>
    <row r="232" spans="1:9" s="101" customFormat="1" ht="20.25" customHeight="1" x14ac:dyDescent="0.25">
      <c r="A232" s="115"/>
      <c r="B232" s="99">
        <v>6657</v>
      </c>
      <c r="C232" s="100" t="s">
        <v>146</v>
      </c>
      <c r="D232" s="46">
        <f t="shared" si="13"/>
        <v>1140000</v>
      </c>
      <c r="E232" s="34">
        <f t="shared" si="11"/>
        <v>1140000</v>
      </c>
      <c r="F232" s="46">
        <v>1140000</v>
      </c>
      <c r="G232" s="46"/>
      <c r="H232" s="34"/>
      <c r="I232" s="46"/>
    </row>
    <row r="233" spans="1:9" s="101" customFormat="1" ht="20.25" customHeight="1" x14ac:dyDescent="0.25">
      <c r="A233" s="115"/>
      <c r="B233" s="99">
        <v>6658</v>
      </c>
      <c r="C233" s="100" t="s">
        <v>147</v>
      </c>
      <c r="D233" s="46">
        <f t="shared" si="13"/>
        <v>23900000</v>
      </c>
      <c r="E233" s="34">
        <f t="shared" si="11"/>
        <v>23900000</v>
      </c>
      <c r="F233" s="46">
        <v>23900000</v>
      </c>
      <c r="G233" s="46"/>
      <c r="H233" s="34"/>
      <c r="I233" s="46"/>
    </row>
    <row r="234" spans="1:9" s="101" customFormat="1" ht="20.25" customHeight="1" x14ac:dyDescent="0.25">
      <c r="A234" s="115"/>
      <c r="B234" s="99">
        <v>6699</v>
      </c>
      <c r="C234" s="100" t="s">
        <v>92</v>
      </c>
      <c r="D234" s="46">
        <f t="shared" si="13"/>
        <v>170638000</v>
      </c>
      <c r="E234" s="34">
        <f t="shared" si="11"/>
        <v>170638000</v>
      </c>
      <c r="F234" s="46">
        <v>33018000</v>
      </c>
      <c r="G234" s="46"/>
      <c r="H234" s="34"/>
      <c r="I234" s="46">
        <v>137620000</v>
      </c>
    </row>
    <row r="235" spans="1:9" s="97" customFormat="1" ht="20.25" customHeight="1" x14ac:dyDescent="0.2">
      <c r="A235" s="50"/>
      <c r="B235" s="95">
        <v>6700</v>
      </c>
      <c r="C235" s="96" t="s">
        <v>93</v>
      </c>
      <c r="D235" s="71">
        <f t="shared" si="13"/>
        <v>266847660</v>
      </c>
      <c r="E235" s="29">
        <f t="shared" si="11"/>
        <v>266847660</v>
      </c>
      <c r="F235" s="71">
        <f>SUM(F236:F240)</f>
        <v>61168300</v>
      </c>
      <c r="G235" s="71">
        <f>SUM(G236:G240)</f>
        <v>100794000</v>
      </c>
      <c r="H235" s="71">
        <f>SUM(H236:H240)</f>
        <v>1680000</v>
      </c>
      <c r="I235" s="71">
        <f>SUM(I236:I240)</f>
        <v>103205360</v>
      </c>
    </row>
    <row r="236" spans="1:9" s="101" customFormat="1" ht="20.25" customHeight="1" x14ac:dyDescent="0.25">
      <c r="A236" s="115"/>
      <c r="B236" s="99">
        <v>6701</v>
      </c>
      <c r="C236" s="100" t="s">
        <v>94</v>
      </c>
      <c r="D236" s="46">
        <f t="shared" si="13"/>
        <v>47369360</v>
      </c>
      <c r="E236" s="34">
        <f t="shared" si="11"/>
        <v>47369360</v>
      </c>
      <c r="F236" s="46">
        <v>200000</v>
      </c>
      <c r="G236" s="46">
        <v>7414000</v>
      </c>
      <c r="H236" s="34"/>
      <c r="I236" s="46">
        <v>39755360</v>
      </c>
    </row>
    <row r="237" spans="1:9" s="101" customFormat="1" ht="20.25" customHeight="1" x14ac:dyDescent="0.25">
      <c r="A237" s="115"/>
      <c r="B237" s="99">
        <v>6702</v>
      </c>
      <c r="C237" s="100" t="s">
        <v>95</v>
      </c>
      <c r="D237" s="46">
        <f t="shared" si="13"/>
        <v>94230000</v>
      </c>
      <c r="E237" s="34">
        <f t="shared" si="11"/>
        <v>94230000</v>
      </c>
      <c r="F237" s="46">
        <v>24680000</v>
      </c>
      <c r="G237" s="46">
        <v>43620000</v>
      </c>
      <c r="H237" s="34">
        <v>1680000</v>
      </c>
      <c r="I237" s="46">
        <v>24250000</v>
      </c>
    </row>
    <row r="238" spans="1:9" s="101" customFormat="1" ht="20.25" customHeight="1" x14ac:dyDescent="0.25">
      <c r="A238" s="115"/>
      <c r="B238" s="99">
        <v>6703</v>
      </c>
      <c r="C238" s="100" t="s">
        <v>96</v>
      </c>
      <c r="D238" s="46">
        <f t="shared" si="13"/>
        <v>47200000</v>
      </c>
      <c r="E238" s="34">
        <f t="shared" si="11"/>
        <v>47200000</v>
      </c>
      <c r="F238" s="46">
        <v>3600000</v>
      </c>
      <c r="G238" s="46">
        <v>21200000</v>
      </c>
      <c r="H238" s="34"/>
      <c r="I238" s="46">
        <v>22400000</v>
      </c>
    </row>
    <row r="239" spans="1:9" s="101" customFormat="1" ht="20.25" customHeight="1" x14ac:dyDescent="0.25">
      <c r="A239" s="115"/>
      <c r="B239" s="99">
        <v>6704</v>
      </c>
      <c r="C239" s="100" t="s">
        <v>97</v>
      </c>
      <c r="D239" s="46">
        <f t="shared" si="13"/>
        <v>48800000</v>
      </c>
      <c r="E239" s="34">
        <f t="shared" si="11"/>
        <v>48800000</v>
      </c>
      <c r="F239" s="46">
        <v>10000000</v>
      </c>
      <c r="G239" s="46">
        <v>22000000</v>
      </c>
      <c r="H239" s="34"/>
      <c r="I239" s="46">
        <v>16800000</v>
      </c>
    </row>
    <row r="240" spans="1:9" s="101" customFormat="1" ht="20.25" customHeight="1" x14ac:dyDescent="0.25">
      <c r="A240" s="115"/>
      <c r="B240" s="99">
        <v>6749</v>
      </c>
      <c r="C240" s="100" t="s">
        <v>64</v>
      </c>
      <c r="D240" s="46">
        <f t="shared" si="13"/>
        <v>29248300</v>
      </c>
      <c r="E240" s="34">
        <f t="shared" si="11"/>
        <v>29248300</v>
      </c>
      <c r="F240" s="46">
        <v>22688300</v>
      </c>
      <c r="G240" s="41">
        <v>6560000</v>
      </c>
      <c r="H240" s="34"/>
      <c r="I240" s="41"/>
    </row>
    <row r="241" spans="1:9" s="97" customFormat="1" ht="20.25" customHeight="1" x14ac:dyDescent="0.2">
      <c r="A241" s="50"/>
      <c r="B241" s="95">
        <v>6750</v>
      </c>
      <c r="C241" s="96" t="s">
        <v>98</v>
      </c>
      <c r="D241" s="71">
        <f t="shared" si="13"/>
        <v>157934000</v>
      </c>
      <c r="E241" s="29">
        <f t="shared" si="11"/>
        <v>157934000</v>
      </c>
      <c r="F241" s="71">
        <f>F242+F244+F243</f>
        <v>74134000</v>
      </c>
      <c r="G241" s="71">
        <f>G242+G244</f>
        <v>27900000</v>
      </c>
      <c r="H241" s="71">
        <f>H242+H244</f>
        <v>16500000</v>
      </c>
      <c r="I241" s="71">
        <f>I242+I244</f>
        <v>39400000</v>
      </c>
    </row>
    <row r="242" spans="1:9" s="101" customFormat="1" ht="20.25" customHeight="1" x14ac:dyDescent="0.25">
      <c r="A242" s="92"/>
      <c r="B242" s="99">
        <v>6751</v>
      </c>
      <c r="C242" s="100" t="s">
        <v>99</v>
      </c>
      <c r="D242" s="46">
        <f t="shared" si="13"/>
        <v>105000000</v>
      </c>
      <c r="E242" s="34">
        <f t="shared" si="11"/>
        <v>105000000</v>
      </c>
      <c r="F242" s="46">
        <v>21200000</v>
      </c>
      <c r="G242" s="46">
        <v>27900000</v>
      </c>
      <c r="H242" s="34">
        <v>16500000</v>
      </c>
      <c r="I242" s="46">
        <v>39400000</v>
      </c>
    </row>
    <row r="243" spans="1:9" s="101" customFormat="1" ht="20.25" customHeight="1" x14ac:dyDescent="0.25">
      <c r="A243" s="92"/>
      <c r="B243" s="99">
        <v>6757</v>
      </c>
      <c r="C243" s="100" t="s">
        <v>138</v>
      </c>
      <c r="D243" s="46">
        <f>F243+G243+H243+I243</f>
        <v>2000000</v>
      </c>
      <c r="E243" s="34">
        <f>D243</f>
        <v>2000000</v>
      </c>
      <c r="F243" s="46">
        <v>2000000</v>
      </c>
      <c r="G243" s="46"/>
      <c r="H243" s="34"/>
      <c r="I243" s="46"/>
    </row>
    <row r="244" spans="1:9" s="101" customFormat="1" ht="20.25" customHeight="1" x14ac:dyDescent="0.25">
      <c r="A244" s="92"/>
      <c r="B244" s="99">
        <v>6758</v>
      </c>
      <c r="C244" s="100" t="s">
        <v>101</v>
      </c>
      <c r="D244" s="46">
        <f t="shared" si="13"/>
        <v>50934000</v>
      </c>
      <c r="E244" s="34">
        <f t="shared" si="11"/>
        <v>50934000</v>
      </c>
      <c r="F244" s="46">
        <v>50934000</v>
      </c>
      <c r="G244" s="46"/>
      <c r="H244" s="34"/>
      <c r="I244" s="46"/>
    </row>
    <row r="245" spans="1:9" s="97" customFormat="1" ht="26.25" customHeight="1" x14ac:dyDescent="0.2">
      <c r="A245" s="69"/>
      <c r="B245" s="95">
        <v>6900</v>
      </c>
      <c r="C245" s="96" t="s">
        <v>105</v>
      </c>
      <c r="D245" s="71">
        <f t="shared" si="13"/>
        <v>28835000</v>
      </c>
      <c r="E245" s="29">
        <f t="shared" si="11"/>
        <v>28835000</v>
      </c>
      <c r="F245" s="71"/>
      <c r="G245" s="71"/>
      <c r="H245" s="71">
        <f>H246</f>
        <v>1500000</v>
      </c>
      <c r="I245" s="71">
        <f>I246</f>
        <v>27335000</v>
      </c>
    </row>
    <row r="246" spans="1:9" s="101" customFormat="1" ht="20.25" customHeight="1" x14ac:dyDescent="0.25">
      <c r="A246" s="92"/>
      <c r="B246" s="99">
        <v>6912</v>
      </c>
      <c r="C246" s="100" t="s">
        <v>108</v>
      </c>
      <c r="D246" s="46">
        <f t="shared" si="13"/>
        <v>28835000</v>
      </c>
      <c r="E246" s="34">
        <f t="shared" si="11"/>
        <v>28835000</v>
      </c>
      <c r="F246" s="46"/>
      <c r="G246" s="46"/>
      <c r="H246" s="34">
        <v>1500000</v>
      </c>
      <c r="I246" s="46">
        <v>27335000</v>
      </c>
    </row>
    <row r="247" spans="1:9" s="97" customFormat="1" ht="26.25" customHeight="1" x14ac:dyDescent="0.2">
      <c r="A247" s="69"/>
      <c r="B247" s="95">
        <v>6950</v>
      </c>
      <c r="C247" s="96" t="s">
        <v>148</v>
      </c>
      <c r="D247" s="71">
        <f>F247+G247+H247+I247</f>
        <v>110000000</v>
      </c>
      <c r="E247" s="29">
        <f>D247</f>
        <v>110000000</v>
      </c>
      <c r="F247" s="71">
        <f>F248</f>
        <v>110000000</v>
      </c>
      <c r="G247" s="71"/>
      <c r="H247" s="29"/>
      <c r="I247" s="71">
        <f>I248</f>
        <v>0</v>
      </c>
    </row>
    <row r="248" spans="1:9" s="101" customFormat="1" ht="20.25" customHeight="1" x14ac:dyDescent="0.25">
      <c r="A248" s="92"/>
      <c r="B248" s="99">
        <v>6954</v>
      </c>
      <c r="C248" s="100" t="s">
        <v>149</v>
      </c>
      <c r="D248" s="46">
        <f>F248+G248+H248+I248</f>
        <v>110000000</v>
      </c>
      <c r="E248" s="34">
        <f>D248</f>
        <v>110000000</v>
      </c>
      <c r="F248" s="46">
        <v>110000000</v>
      </c>
      <c r="G248" s="46"/>
      <c r="H248" s="34"/>
      <c r="I248" s="46"/>
    </row>
    <row r="249" spans="1:9" s="97" customFormat="1" ht="20.25" customHeight="1" x14ac:dyDescent="0.2">
      <c r="A249" s="69"/>
      <c r="B249" s="95">
        <v>7000</v>
      </c>
      <c r="C249" s="96" t="s">
        <v>112</v>
      </c>
      <c r="D249" s="71">
        <f t="shared" si="13"/>
        <v>1657096850</v>
      </c>
      <c r="E249" s="29">
        <f t="shared" si="11"/>
        <v>1657096850</v>
      </c>
      <c r="F249" s="71">
        <f>SUM(F250:F253)</f>
        <v>902264300</v>
      </c>
      <c r="G249" s="71">
        <f>SUM(G250:G253)</f>
        <v>472884290</v>
      </c>
      <c r="H249" s="71">
        <f>SUM(H250:H253)</f>
        <v>21877000</v>
      </c>
      <c r="I249" s="71">
        <f>SUM(I250:I253)</f>
        <v>260071260</v>
      </c>
    </row>
    <row r="250" spans="1:9" s="101" customFormat="1" ht="20.25" customHeight="1" x14ac:dyDescent="0.25">
      <c r="A250" s="92"/>
      <c r="B250" s="99">
        <v>7001</v>
      </c>
      <c r="C250" s="100" t="s">
        <v>113</v>
      </c>
      <c r="D250" s="46">
        <f t="shared" si="13"/>
        <v>33343790</v>
      </c>
      <c r="E250" s="34">
        <f t="shared" si="11"/>
        <v>33343790</v>
      </c>
      <c r="F250" s="46">
        <v>11784500</v>
      </c>
      <c r="G250" s="46">
        <v>19799290</v>
      </c>
      <c r="H250" s="34">
        <v>1760000</v>
      </c>
      <c r="I250" s="46"/>
    </row>
    <row r="251" spans="1:9" s="101" customFormat="1" ht="20.25" customHeight="1" x14ac:dyDescent="0.25">
      <c r="A251" s="92"/>
      <c r="B251" s="99">
        <v>7012</v>
      </c>
      <c r="C251" s="100" t="s">
        <v>114</v>
      </c>
      <c r="D251" s="46">
        <f t="shared" si="13"/>
        <v>1501131060</v>
      </c>
      <c r="E251" s="34">
        <f t="shared" si="11"/>
        <v>1501131060</v>
      </c>
      <c r="F251" s="46">
        <v>890479800</v>
      </c>
      <c r="G251" s="46">
        <v>350580000</v>
      </c>
      <c r="H251" s="34"/>
      <c r="I251" s="46">
        <v>260071260</v>
      </c>
    </row>
    <row r="252" spans="1:9" s="101" customFormat="1" ht="20.25" customHeight="1" x14ac:dyDescent="0.25">
      <c r="A252" s="92"/>
      <c r="B252" s="99">
        <v>7017</v>
      </c>
      <c r="C252" s="100" t="s">
        <v>150</v>
      </c>
      <c r="D252" s="46">
        <f t="shared" si="13"/>
        <v>0</v>
      </c>
      <c r="E252" s="34">
        <f t="shared" si="11"/>
        <v>0</v>
      </c>
      <c r="F252" s="46"/>
      <c r="G252" s="46"/>
      <c r="H252" s="34"/>
      <c r="I252" s="46"/>
    </row>
    <row r="253" spans="1:9" s="101" customFormat="1" ht="20.25" customHeight="1" x14ac:dyDescent="0.25">
      <c r="A253" s="92"/>
      <c r="B253" s="99">
        <v>7049</v>
      </c>
      <c r="C253" s="100" t="s">
        <v>64</v>
      </c>
      <c r="D253" s="46">
        <f t="shared" si="13"/>
        <v>122622000</v>
      </c>
      <c r="E253" s="34">
        <f t="shared" ref="E253:E353" si="14">D253</f>
        <v>122622000</v>
      </c>
      <c r="F253" s="46"/>
      <c r="G253" s="46">
        <v>102505000</v>
      </c>
      <c r="H253" s="34">
        <v>20117000</v>
      </c>
      <c r="I253" s="46"/>
    </row>
    <row r="254" spans="1:9" s="97" customFormat="1" ht="20.25" customHeight="1" x14ac:dyDescent="0.2">
      <c r="A254" s="69"/>
      <c r="B254" s="95">
        <v>7050</v>
      </c>
      <c r="C254" s="96" t="s">
        <v>115</v>
      </c>
      <c r="D254" s="71">
        <f t="shared" si="13"/>
        <v>54837600</v>
      </c>
      <c r="E254" s="29">
        <f t="shared" si="14"/>
        <v>54837600</v>
      </c>
      <c r="F254" s="71"/>
      <c r="G254" s="71"/>
      <c r="H254" s="29"/>
      <c r="I254" s="71">
        <f>I255</f>
        <v>54837600</v>
      </c>
    </row>
    <row r="255" spans="1:9" s="101" customFormat="1" ht="20.25" customHeight="1" x14ac:dyDescent="0.25">
      <c r="A255" s="92"/>
      <c r="B255" s="99">
        <v>7053</v>
      </c>
      <c r="C255" s="100" t="s">
        <v>151</v>
      </c>
      <c r="D255" s="46">
        <f t="shared" ref="D255:D353" si="15">F255+G255+H255+I255</f>
        <v>54837600</v>
      </c>
      <c r="E255" s="34">
        <f t="shared" si="14"/>
        <v>54837600</v>
      </c>
      <c r="F255" s="46"/>
      <c r="G255" s="46"/>
      <c r="H255" s="34"/>
      <c r="I255" s="46">
        <v>54837600</v>
      </c>
    </row>
    <row r="256" spans="1:9" s="97" customFormat="1" ht="20.25" customHeight="1" x14ac:dyDescent="0.2">
      <c r="A256" s="69"/>
      <c r="B256" s="95">
        <v>7750</v>
      </c>
      <c r="C256" s="96" t="s">
        <v>64</v>
      </c>
      <c r="D256" s="71">
        <f t="shared" si="15"/>
        <v>14410000</v>
      </c>
      <c r="E256" s="29">
        <f t="shared" si="14"/>
        <v>14410000</v>
      </c>
      <c r="F256" s="29">
        <f>F257+F258</f>
        <v>2660000</v>
      </c>
      <c r="G256" s="29">
        <f>G257+G258</f>
        <v>50000</v>
      </c>
      <c r="H256" s="29">
        <f>H257+H258</f>
        <v>0</v>
      </c>
      <c r="I256" s="29">
        <f>I257+I258</f>
        <v>11700000</v>
      </c>
    </row>
    <row r="257" spans="1:9" s="101" customFormat="1" ht="20.25" customHeight="1" x14ac:dyDescent="0.25">
      <c r="A257" s="92"/>
      <c r="B257" s="99">
        <v>7756</v>
      </c>
      <c r="C257" s="100" t="s">
        <v>117</v>
      </c>
      <c r="D257" s="46">
        <f t="shared" si="15"/>
        <v>2200000</v>
      </c>
      <c r="E257" s="34">
        <f t="shared" si="14"/>
        <v>2200000</v>
      </c>
      <c r="F257" s="46">
        <v>2200000</v>
      </c>
      <c r="G257" s="46"/>
      <c r="H257" s="34"/>
      <c r="I257" s="46"/>
    </row>
    <row r="258" spans="1:9" s="101" customFormat="1" ht="20.25" customHeight="1" x14ac:dyDescent="0.25">
      <c r="A258" s="92"/>
      <c r="B258" s="99">
        <v>7799</v>
      </c>
      <c r="C258" s="100" t="s">
        <v>120</v>
      </c>
      <c r="D258" s="46">
        <f t="shared" si="15"/>
        <v>12210000</v>
      </c>
      <c r="E258" s="34">
        <f t="shared" si="14"/>
        <v>12210000</v>
      </c>
      <c r="F258" s="46">
        <v>460000</v>
      </c>
      <c r="G258" s="46">
        <v>50000</v>
      </c>
      <c r="H258" s="34"/>
      <c r="I258" s="46">
        <v>11700000</v>
      </c>
    </row>
    <row r="259" spans="1:9" s="97" customFormat="1" ht="20.25" customHeight="1" x14ac:dyDescent="0.2">
      <c r="A259" s="69">
        <v>2</v>
      </c>
      <c r="B259" s="95">
        <v>341</v>
      </c>
      <c r="C259" s="96" t="s">
        <v>152</v>
      </c>
      <c r="D259" s="71">
        <f t="shared" si="15"/>
        <v>2234580000</v>
      </c>
      <c r="E259" s="29">
        <f t="shared" si="14"/>
        <v>2234580000</v>
      </c>
      <c r="F259" s="71">
        <f>F260+F262+F267+F269+F274+F277+F264+F272</f>
        <v>2216980000</v>
      </c>
      <c r="G259" s="71">
        <f>G260+G262+G267+G274+G277</f>
        <v>17600000</v>
      </c>
      <c r="H259" s="29"/>
      <c r="I259" s="71"/>
    </row>
    <row r="260" spans="1:9" s="97" customFormat="1" ht="20.25" customHeight="1" x14ac:dyDescent="0.2">
      <c r="A260" s="69"/>
      <c r="B260" s="95">
        <v>6500</v>
      </c>
      <c r="C260" s="96" t="s">
        <v>72</v>
      </c>
      <c r="D260" s="71">
        <f t="shared" si="15"/>
        <v>0</v>
      </c>
      <c r="E260" s="29">
        <f t="shared" si="14"/>
        <v>0</v>
      </c>
      <c r="F260" s="71"/>
      <c r="G260" s="71"/>
      <c r="H260" s="29"/>
      <c r="I260" s="71"/>
    </row>
    <row r="261" spans="1:9" s="101" customFormat="1" ht="20.25" customHeight="1" x14ac:dyDescent="0.25">
      <c r="A261" s="92"/>
      <c r="B261" s="99">
        <v>6503</v>
      </c>
      <c r="C261" s="100" t="s">
        <v>75</v>
      </c>
      <c r="D261" s="46">
        <f t="shared" si="15"/>
        <v>0</v>
      </c>
      <c r="E261" s="34">
        <f t="shared" si="14"/>
        <v>0</v>
      </c>
      <c r="F261" s="46"/>
      <c r="G261" s="46"/>
      <c r="H261" s="34"/>
      <c r="I261" s="46"/>
    </row>
    <row r="262" spans="1:9" s="97" customFormat="1" ht="20.25" customHeight="1" x14ac:dyDescent="0.2">
      <c r="A262" s="69"/>
      <c r="B262" s="95">
        <v>6550</v>
      </c>
      <c r="C262" s="96" t="s">
        <v>78</v>
      </c>
      <c r="D262" s="71">
        <f t="shared" si="15"/>
        <v>68000000</v>
      </c>
      <c r="E262" s="29">
        <f t="shared" si="14"/>
        <v>68000000</v>
      </c>
      <c r="F262" s="71">
        <f>F263</f>
        <v>68000000</v>
      </c>
      <c r="G262" s="71"/>
      <c r="H262" s="29"/>
      <c r="I262" s="71"/>
    </row>
    <row r="263" spans="1:9" s="101" customFormat="1" ht="20.25" customHeight="1" x14ac:dyDescent="0.25">
      <c r="A263" s="92"/>
      <c r="B263" s="99">
        <v>6552</v>
      </c>
      <c r="C263" s="100" t="s">
        <v>136</v>
      </c>
      <c r="D263" s="46">
        <f t="shared" si="15"/>
        <v>68000000</v>
      </c>
      <c r="E263" s="34">
        <f t="shared" si="14"/>
        <v>68000000</v>
      </c>
      <c r="F263" s="46">
        <v>68000000</v>
      </c>
      <c r="G263" s="46"/>
      <c r="H263" s="34"/>
      <c r="I263" s="46"/>
    </row>
    <row r="264" spans="1:9" s="97" customFormat="1" ht="20.25" customHeight="1" x14ac:dyDescent="0.2">
      <c r="A264" s="69"/>
      <c r="B264" s="122">
        <v>6650</v>
      </c>
      <c r="C264" s="123" t="s">
        <v>88</v>
      </c>
      <c r="D264" s="71">
        <f t="shared" si="15"/>
        <v>4947000</v>
      </c>
      <c r="E264" s="29">
        <f t="shared" si="14"/>
        <v>4947000</v>
      </c>
      <c r="F264" s="71">
        <f>F265+F266</f>
        <v>4947000</v>
      </c>
      <c r="G264" s="71"/>
      <c r="H264" s="29"/>
      <c r="I264" s="71"/>
    </row>
    <row r="265" spans="1:9" s="101" customFormat="1" ht="20.25" customHeight="1" x14ac:dyDescent="0.25">
      <c r="A265" s="92"/>
      <c r="B265" s="99">
        <v>6651</v>
      </c>
      <c r="C265" s="100" t="s">
        <v>89</v>
      </c>
      <c r="D265" s="46">
        <f t="shared" si="15"/>
        <v>1710000</v>
      </c>
      <c r="E265" s="34">
        <f t="shared" si="14"/>
        <v>1710000</v>
      </c>
      <c r="F265" s="46">
        <v>1710000</v>
      </c>
      <c r="G265" s="46"/>
      <c r="H265" s="34"/>
      <c r="I265" s="46"/>
    </row>
    <row r="266" spans="1:9" s="101" customFormat="1" ht="20.25" customHeight="1" x14ac:dyDescent="0.25">
      <c r="A266" s="92"/>
      <c r="B266" s="99">
        <v>6699</v>
      </c>
      <c r="C266" s="100" t="s">
        <v>92</v>
      </c>
      <c r="D266" s="46">
        <f t="shared" si="15"/>
        <v>3237000</v>
      </c>
      <c r="E266" s="34">
        <f t="shared" si="14"/>
        <v>3237000</v>
      </c>
      <c r="F266" s="46">
        <v>3237000</v>
      </c>
      <c r="G266" s="46"/>
      <c r="H266" s="34"/>
      <c r="I266" s="46"/>
    </row>
    <row r="267" spans="1:9" s="97" customFormat="1" ht="20.25" customHeight="1" x14ac:dyDescent="0.2">
      <c r="A267" s="69"/>
      <c r="B267" s="95">
        <v>6700</v>
      </c>
      <c r="C267" s="96" t="s">
        <v>93</v>
      </c>
      <c r="D267" s="71">
        <f t="shared" si="15"/>
        <v>0</v>
      </c>
      <c r="E267" s="29">
        <f t="shared" si="14"/>
        <v>0</v>
      </c>
      <c r="F267" s="71"/>
      <c r="G267" s="71"/>
      <c r="H267" s="29"/>
      <c r="I267" s="71"/>
    </row>
    <row r="268" spans="1:9" s="101" customFormat="1" ht="20.25" customHeight="1" x14ac:dyDescent="0.25">
      <c r="A268" s="92"/>
      <c r="B268" s="99">
        <v>6749</v>
      </c>
      <c r="C268" s="100" t="s">
        <v>64</v>
      </c>
      <c r="D268" s="46">
        <f t="shared" si="15"/>
        <v>0</v>
      </c>
      <c r="E268" s="34">
        <f t="shared" si="14"/>
        <v>0</v>
      </c>
      <c r="F268" s="46"/>
      <c r="G268" s="46"/>
      <c r="H268" s="34"/>
      <c r="I268" s="46"/>
    </row>
    <row r="269" spans="1:9" s="97" customFormat="1" ht="28.5" customHeight="1" x14ac:dyDescent="0.2">
      <c r="A269" s="69"/>
      <c r="B269" s="95">
        <v>6900</v>
      </c>
      <c r="C269" s="103" t="s">
        <v>105</v>
      </c>
      <c r="D269" s="71">
        <f t="shared" si="15"/>
        <v>144459000</v>
      </c>
      <c r="E269" s="29">
        <f t="shared" si="14"/>
        <v>144459000</v>
      </c>
      <c r="F269" s="71">
        <f>SUM(F270:F271)</f>
        <v>144459000</v>
      </c>
      <c r="G269" s="71">
        <f>SUM(G270:G275)</f>
        <v>0</v>
      </c>
      <c r="H269" s="29"/>
      <c r="I269" s="71"/>
    </row>
    <row r="270" spans="1:9" s="101" customFormat="1" ht="20.25" customHeight="1" x14ac:dyDescent="0.25">
      <c r="A270" s="92"/>
      <c r="B270" s="99">
        <v>6901</v>
      </c>
      <c r="C270" s="104" t="s">
        <v>139</v>
      </c>
      <c r="D270" s="46">
        <f t="shared" si="15"/>
        <v>0</v>
      </c>
      <c r="E270" s="34">
        <f t="shared" si="14"/>
        <v>0</v>
      </c>
      <c r="F270" s="46"/>
      <c r="G270" s="46"/>
      <c r="H270" s="34"/>
      <c r="I270" s="46"/>
    </row>
    <row r="271" spans="1:9" s="101" customFormat="1" ht="20.25" customHeight="1" x14ac:dyDescent="0.25">
      <c r="A271" s="92"/>
      <c r="B271" s="99">
        <v>6907</v>
      </c>
      <c r="C271" s="104" t="s">
        <v>153</v>
      </c>
      <c r="D271" s="46">
        <f t="shared" si="15"/>
        <v>144459000</v>
      </c>
      <c r="E271" s="34">
        <f t="shared" si="14"/>
        <v>144459000</v>
      </c>
      <c r="F271" s="46">
        <v>144459000</v>
      </c>
      <c r="G271" s="46"/>
      <c r="H271" s="34"/>
      <c r="I271" s="46"/>
    </row>
    <row r="272" spans="1:9" s="97" customFormat="1" ht="20.25" customHeight="1" x14ac:dyDescent="0.2">
      <c r="A272" s="69"/>
      <c r="B272" s="122">
        <v>6950</v>
      </c>
      <c r="C272" s="123" t="s">
        <v>110</v>
      </c>
      <c r="D272" s="71">
        <f t="shared" si="15"/>
        <v>88000000</v>
      </c>
      <c r="E272" s="29">
        <f t="shared" si="14"/>
        <v>88000000</v>
      </c>
      <c r="F272" s="71">
        <f>F273</f>
        <v>88000000</v>
      </c>
      <c r="G272" s="71"/>
      <c r="H272" s="29"/>
      <c r="I272" s="71"/>
    </row>
    <row r="273" spans="1:9" s="101" customFormat="1" ht="20.25" customHeight="1" x14ac:dyDescent="0.25">
      <c r="A273" s="92"/>
      <c r="B273" s="99">
        <v>6955</v>
      </c>
      <c r="C273" s="100" t="s">
        <v>109</v>
      </c>
      <c r="D273" s="46">
        <f t="shared" si="15"/>
        <v>88000000</v>
      </c>
      <c r="E273" s="34">
        <f t="shared" si="14"/>
        <v>88000000</v>
      </c>
      <c r="F273" s="46">
        <v>88000000</v>
      </c>
      <c r="G273" s="46"/>
      <c r="H273" s="34"/>
      <c r="I273" s="46"/>
    </row>
    <row r="274" spans="1:9" s="97" customFormat="1" ht="20.25" customHeight="1" x14ac:dyDescent="0.2">
      <c r="A274" s="69"/>
      <c r="B274" s="95">
        <v>7000</v>
      </c>
      <c r="C274" s="96" t="s">
        <v>112</v>
      </c>
      <c r="D274" s="71">
        <f t="shared" si="15"/>
        <v>1881374000</v>
      </c>
      <c r="E274" s="29">
        <f t="shared" si="14"/>
        <v>1881374000</v>
      </c>
      <c r="F274" s="36">
        <f>F275+F276</f>
        <v>1881374000</v>
      </c>
      <c r="G274" s="71"/>
      <c r="H274" s="29"/>
      <c r="I274" s="71"/>
    </row>
    <row r="275" spans="1:9" s="101" customFormat="1" ht="20.25" customHeight="1" x14ac:dyDescent="0.25">
      <c r="A275" s="92"/>
      <c r="B275" s="99">
        <v>7004</v>
      </c>
      <c r="C275" s="100" t="s">
        <v>154</v>
      </c>
      <c r="D275" s="46">
        <f t="shared" si="15"/>
        <v>5200000</v>
      </c>
      <c r="E275" s="34">
        <f t="shared" si="14"/>
        <v>5200000</v>
      </c>
      <c r="F275" s="46">
        <v>5200000</v>
      </c>
      <c r="G275" s="46"/>
      <c r="H275" s="34"/>
      <c r="I275" s="46"/>
    </row>
    <row r="276" spans="1:9" s="101" customFormat="1" ht="20.25" customHeight="1" x14ac:dyDescent="0.25">
      <c r="A276" s="92"/>
      <c r="B276" s="99">
        <v>7012</v>
      </c>
      <c r="C276" s="100" t="s">
        <v>114</v>
      </c>
      <c r="D276" s="46">
        <f t="shared" si="15"/>
        <v>1876174000</v>
      </c>
      <c r="E276" s="34">
        <f t="shared" si="14"/>
        <v>1876174000</v>
      </c>
      <c r="F276" s="46">
        <v>1876174000</v>
      </c>
      <c r="G276" s="46"/>
      <c r="H276" s="34"/>
      <c r="I276" s="46"/>
    </row>
    <row r="277" spans="1:9" s="97" customFormat="1" ht="20.25" customHeight="1" x14ac:dyDescent="0.2">
      <c r="A277" s="69"/>
      <c r="B277" s="95">
        <v>7750</v>
      </c>
      <c r="C277" s="96" t="s">
        <v>64</v>
      </c>
      <c r="D277" s="71">
        <f t="shared" si="15"/>
        <v>47800000</v>
      </c>
      <c r="E277" s="29">
        <f t="shared" si="14"/>
        <v>47800000</v>
      </c>
      <c r="F277" s="71">
        <f>F278</f>
        <v>30200000</v>
      </c>
      <c r="G277" s="71">
        <f>G278</f>
        <v>17600000</v>
      </c>
      <c r="H277" s="29"/>
      <c r="I277" s="71"/>
    </row>
    <row r="278" spans="1:9" s="101" customFormat="1" ht="20.25" customHeight="1" x14ac:dyDescent="0.25">
      <c r="A278" s="92"/>
      <c r="B278" s="99">
        <v>7799</v>
      </c>
      <c r="C278" s="100" t="s">
        <v>120</v>
      </c>
      <c r="D278" s="46">
        <f t="shared" si="15"/>
        <v>47800000</v>
      </c>
      <c r="E278" s="34">
        <f t="shared" si="14"/>
        <v>47800000</v>
      </c>
      <c r="F278" s="46">
        <v>30200000</v>
      </c>
      <c r="G278" s="46">
        <v>17600000</v>
      </c>
      <c r="H278" s="34"/>
      <c r="I278" s="46"/>
    </row>
    <row r="279" spans="1:9" s="97" customFormat="1" ht="20.25" customHeight="1" x14ac:dyDescent="0.2">
      <c r="A279" s="69">
        <v>3</v>
      </c>
      <c r="B279" s="95">
        <v>428</v>
      </c>
      <c r="C279" s="96" t="s">
        <v>155</v>
      </c>
      <c r="D279" s="71">
        <f t="shared" si="15"/>
        <v>0</v>
      </c>
      <c r="E279" s="29">
        <f t="shared" si="14"/>
        <v>0</v>
      </c>
      <c r="F279" s="71">
        <f>F280+F282+F284+F288+F290+F292+F294</f>
        <v>0</v>
      </c>
      <c r="G279" s="71">
        <f>G280+G282+G284+G288+G290+G294</f>
        <v>0</v>
      </c>
      <c r="H279" s="29"/>
      <c r="I279" s="71"/>
    </row>
    <row r="280" spans="1:9" s="97" customFormat="1" ht="20.25" customHeight="1" x14ac:dyDescent="0.2">
      <c r="A280" s="69"/>
      <c r="B280" s="95">
        <v>6500</v>
      </c>
      <c r="C280" s="96" t="s">
        <v>72</v>
      </c>
      <c r="D280" s="71">
        <f t="shared" si="15"/>
        <v>0</v>
      </c>
      <c r="E280" s="29">
        <f t="shared" si="14"/>
        <v>0</v>
      </c>
      <c r="F280" s="71">
        <f>F281</f>
        <v>0</v>
      </c>
      <c r="G280" s="71"/>
      <c r="H280" s="29"/>
      <c r="I280" s="71"/>
    </row>
    <row r="281" spans="1:9" s="101" customFormat="1" ht="20.25" customHeight="1" x14ac:dyDescent="0.25">
      <c r="A281" s="92"/>
      <c r="B281" s="99">
        <v>6503</v>
      </c>
      <c r="C281" s="100" t="s">
        <v>75</v>
      </c>
      <c r="D281" s="46">
        <f t="shared" si="15"/>
        <v>0</v>
      </c>
      <c r="E281" s="34">
        <f t="shared" si="14"/>
        <v>0</v>
      </c>
      <c r="F281" s="46"/>
      <c r="G281" s="46"/>
      <c r="H281" s="34"/>
      <c r="I281" s="46"/>
    </row>
    <row r="282" spans="1:9" s="101" customFormat="1" ht="20.25" customHeight="1" x14ac:dyDescent="0.25">
      <c r="A282" s="92"/>
      <c r="B282" s="95">
        <v>6550</v>
      </c>
      <c r="C282" s="96" t="s">
        <v>78</v>
      </c>
      <c r="D282" s="71">
        <f t="shared" si="15"/>
        <v>0</v>
      </c>
      <c r="E282" s="29">
        <f t="shared" si="14"/>
        <v>0</v>
      </c>
      <c r="F282" s="71"/>
      <c r="G282" s="71"/>
      <c r="H282" s="29"/>
      <c r="I282" s="46"/>
    </row>
    <row r="283" spans="1:9" s="101" customFormat="1" ht="20.25" customHeight="1" x14ac:dyDescent="0.25">
      <c r="A283" s="92"/>
      <c r="B283" s="99">
        <v>6552</v>
      </c>
      <c r="C283" s="100" t="s">
        <v>136</v>
      </c>
      <c r="D283" s="46">
        <f t="shared" si="15"/>
        <v>0</v>
      </c>
      <c r="E283" s="34">
        <f t="shared" si="14"/>
        <v>0</v>
      </c>
      <c r="F283" s="46"/>
      <c r="G283" s="46"/>
      <c r="H283" s="34"/>
      <c r="I283" s="46"/>
    </row>
    <row r="284" spans="1:9" s="97" customFormat="1" ht="20.25" customHeight="1" x14ac:dyDescent="0.2">
      <c r="A284" s="69"/>
      <c r="B284" s="95">
        <v>6700</v>
      </c>
      <c r="C284" s="103" t="s">
        <v>93</v>
      </c>
      <c r="D284" s="71">
        <f t="shared" si="15"/>
        <v>0</v>
      </c>
      <c r="E284" s="29">
        <f t="shared" si="14"/>
        <v>0</v>
      </c>
      <c r="F284" s="71">
        <f>F285+F286+F287</f>
        <v>0</v>
      </c>
      <c r="G284" s="71"/>
      <c r="H284" s="29"/>
      <c r="I284" s="71"/>
    </row>
    <row r="285" spans="1:9" s="101" customFormat="1" ht="20.25" customHeight="1" x14ac:dyDescent="0.25">
      <c r="A285" s="92"/>
      <c r="B285" s="99">
        <v>6702</v>
      </c>
      <c r="C285" s="104" t="s">
        <v>95</v>
      </c>
      <c r="D285" s="46">
        <f t="shared" si="15"/>
        <v>0</v>
      </c>
      <c r="E285" s="34">
        <f t="shared" si="14"/>
        <v>0</v>
      </c>
      <c r="F285" s="46"/>
      <c r="G285" s="46"/>
      <c r="H285" s="34"/>
      <c r="I285" s="46"/>
    </row>
    <row r="286" spans="1:9" s="101" customFormat="1" ht="20.25" customHeight="1" x14ac:dyDescent="0.25">
      <c r="A286" s="92"/>
      <c r="B286" s="99">
        <v>6704</v>
      </c>
      <c r="C286" s="100" t="s">
        <v>97</v>
      </c>
      <c r="D286" s="46">
        <f t="shared" si="15"/>
        <v>0</v>
      </c>
      <c r="E286" s="34">
        <f t="shared" si="14"/>
        <v>0</v>
      </c>
      <c r="F286" s="46"/>
      <c r="G286" s="46"/>
      <c r="H286" s="34"/>
      <c r="I286" s="46"/>
    </row>
    <row r="287" spans="1:9" s="101" customFormat="1" ht="20.25" customHeight="1" x14ac:dyDescent="0.25">
      <c r="A287" s="92"/>
      <c r="B287" s="99">
        <v>6749</v>
      </c>
      <c r="C287" s="100" t="s">
        <v>64</v>
      </c>
      <c r="D287" s="46">
        <f t="shared" si="15"/>
        <v>0</v>
      </c>
      <c r="E287" s="34">
        <f t="shared" si="14"/>
        <v>0</v>
      </c>
      <c r="F287" s="46"/>
      <c r="G287" s="46"/>
      <c r="H287" s="34"/>
      <c r="I287" s="46"/>
    </row>
    <row r="288" spans="1:9" s="101" customFormat="1" ht="20.25" customHeight="1" x14ac:dyDescent="0.25">
      <c r="A288" s="120"/>
      <c r="B288" s="95">
        <v>6750</v>
      </c>
      <c r="C288" s="96" t="s">
        <v>98</v>
      </c>
      <c r="D288" s="71">
        <f t="shared" si="15"/>
        <v>0</v>
      </c>
      <c r="E288" s="29">
        <f t="shared" si="14"/>
        <v>0</v>
      </c>
      <c r="F288" s="71"/>
      <c r="G288" s="46">
        <f>G289</f>
        <v>0</v>
      </c>
      <c r="H288" s="29"/>
      <c r="I288" s="46"/>
    </row>
    <row r="289" spans="1:9" s="101" customFormat="1" ht="20.25" customHeight="1" x14ac:dyDescent="0.25">
      <c r="A289" s="92"/>
      <c r="B289" s="99">
        <v>6758</v>
      </c>
      <c r="C289" s="100" t="s">
        <v>101</v>
      </c>
      <c r="D289" s="46">
        <f t="shared" si="15"/>
        <v>0</v>
      </c>
      <c r="E289" s="34">
        <f t="shared" si="14"/>
        <v>0</v>
      </c>
      <c r="F289" s="46"/>
      <c r="G289" s="46"/>
      <c r="H289" s="34"/>
      <c r="I289" s="46"/>
    </row>
    <row r="290" spans="1:9" s="97" customFormat="1" ht="20.25" customHeight="1" x14ac:dyDescent="0.2">
      <c r="A290" s="69"/>
      <c r="B290" s="95">
        <v>6900</v>
      </c>
      <c r="C290" s="96" t="s">
        <v>110</v>
      </c>
      <c r="D290" s="71">
        <f t="shared" si="15"/>
        <v>0</v>
      </c>
      <c r="E290" s="29">
        <f t="shared" si="14"/>
        <v>0</v>
      </c>
      <c r="F290" s="71"/>
      <c r="G290" s="71"/>
      <c r="H290" s="29"/>
      <c r="I290" s="71"/>
    </row>
    <row r="291" spans="1:9" s="101" customFormat="1" ht="20.25" customHeight="1" x14ac:dyDescent="0.25">
      <c r="A291" s="92"/>
      <c r="B291" s="99">
        <v>6956</v>
      </c>
      <c r="C291" s="100" t="s">
        <v>108</v>
      </c>
      <c r="D291" s="46">
        <f t="shared" si="15"/>
        <v>0</v>
      </c>
      <c r="E291" s="34">
        <f t="shared" si="14"/>
        <v>0</v>
      </c>
      <c r="F291" s="46"/>
      <c r="G291" s="46"/>
      <c r="H291" s="34"/>
      <c r="I291" s="46"/>
    </row>
    <row r="292" spans="1:9" s="97" customFormat="1" ht="20.25" customHeight="1" x14ac:dyDescent="0.2">
      <c r="A292" s="69"/>
      <c r="B292" s="95">
        <v>7000</v>
      </c>
      <c r="C292" s="96" t="s">
        <v>112</v>
      </c>
      <c r="D292" s="71">
        <f>F292+G292+H292+I292</f>
        <v>0</v>
      </c>
      <c r="E292" s="29">
        <f>D292</f>
        <v>0</v>
      </c>
      <c r="F292" s="36">
        <f>F293+F294</f>
        <v>0</v>
      </c>
      <c r="G292" s="71"/>
      <c r="H292" s="29"/>
      <c r="I292" s="71"/>
    </row>
    <row r="293" spans="1:9" s="101" customFormat="1" ht="20.25" customHeight="1" x14ac:dyDescent="0.25">
      <c r="A293" s="92"/>
      <c r="B293" s="99">
        <v>7012</v>
      </c>
      <c r="C293" s="100" t="s">
        <v>114</v>
      </c>
      <c r="D293" s="46">
        <f>F293+G293+H293+I293</f>
        <v>0</v>
      </c>
      <c r="E293" s="34">
        <f>D293</f>
        <v>0</v>
      </c>
      <c r="F293" s="46"/>
      <c r="G293" s="46"/>
      <c r="H293" s="34"/>
      <c r="I293" s="46"/>
    </row>
    <row r="294" spans="1:9" s="101" customFormat="1" ht="20.25" customHeight="1" x14ac:dyDescent="0.25">
      <c r="A294" s="92"/>
      <c r="B294" s="95">
        <v>7750</v>
      </c>
      <c r="C294" s="96" t="s">
        <v>64</v>
      </c>
      <c r="D294" s="71">
        <f t="shared" si="15"/>
        <v>0</v>
      </c>
      <c r="E294" s="29">
        <f t="shared" si="14"/>
        <v>0</v>
      </c>
      <c r="F294" s="71"/>
      <c r="G294" s="46"/>
      <c r="H294" s="29"/>
      <c r="I294" s="46"/>
    </row>
    <row r="295" spans="1:9" s="101" customFormat="1" ht="20.25" customHeight="1" x14ac:dyDescent="0.25">
      <c r="A295" s="92"/>
      <c r="B295" s="99">
        <v>7799</v>
      </c>
      <c r="C295" s="100" t="s">
        <v>120</v>
      </c>
      <c r="D295" s="46">
        <f t="shared" si="15"/>
        <v>0</v>
      </c>
      <c r="E295" s="34">
        <f t="shared" si="14"/>
        <v>0</v>
      </c>
      <c r="F295" s="46"/>
      <c r="G295" s="46"/>
      <c r="H295" s="34"/>
      <c r="I295" s="46"/>
    </row>
    <row r="296" spans="1:9" s="97" customFormat="1" ht="20.25" customHeight="1" x14ac:dyDescent="0.2">
      <c r="A296" s="69">
        <v>4</v>
      </c>
      <c r="B296" s="95">
        <v>201</v>
      </c>
      <c r="C296" s="96" t="s">
        <v>166</v>
      </c>
      <c r="D296" s="71">
        <f>D297</f>
        <v>30531000</v>
      </c>
      <c r="E296" s="29">
        <f t="shared" si="14"/>
        <v>30531000</v>
      </c>
      <c r="F296" s="71">
        <f>F297</f>
        <v>30531000</v>
      </c>
      <c r="G296" s="71"/>
      <c r="H296" s="29"/>
      <c r="I296" s="71"/>
    </row>
    <row r="297" spans="1:9" s="97" customFormat="1" ht="27" customHeight="1" x14ac:dyDescent="0.2">
      <c r="A297" s="69"/>
      <c r="B297" s="95">
        <v>6600</v>
      </c>
      <c r="C297" s="96" t="s">
        <v>82</v>
      </c>
      <c r="D297" s="71">
        <f>D298</f>
        <v>30531000</v>
      </c>
      <c r="E297" s="29">
        <f t="shared" si="14"/>
        <v>30531000</v>
      </c>
      <c r="F297" s="71">
        <f>F298</f>
        <v>30531000</v>
      </c>
      <c r="G297" s="71"/>
      <c r="H297" s="29"/>
      <c r="I297" s="71"/>
    </row>
    <row r="298" spans="1:9" s="101" customFormat="1" ht="20.25" customHeight="1" x14ac:dyDescent="0.25">
      <c r="A298" s="92"/>
      <c r="B298" s="99">
        <v>6606</v>
      </c>
      <c r="C298" s="100" t="s">
        <v>86</v>
      </c>
      <c r="D298" s="46">
        <f t="shared" si="15"/>
        <v>30531000</v>
      </c>
      <c r="E298" s="34">
        <f t="shared" si="14"/>
        <v>30531000</v>
      </c>
      <c r="F298" s="46">
        <v>30531000</v>
      </c>
      <c r="G298" s="46"/>
      <c r="H298" s="34"/>
      <c r="I298" s="46"/>
    </row>
    <row r="299" spans="1:9" s="101" customFormat="1" ht="20.25" customHeight="1" x14ac:dyDescent="0.25">
      <c r="A299" s="92"/>
      <c r="B299" s="99">
        <v>6649</v>
      </c>
      <c r="C299" s="100" t="s">
        <v>143</v>
      </c>
      <c r="D299" s="46">
        <f t="shared" si="15"/>
        <v>0</v>
      </c>
      <c r="E299" s="34">
        <f t="shared" si="14"/>
        <v>0</v>
      </c>
      <c r="F299" s="46"/>
      <c r="G299" s="46"/>
      <c r="H299" s="34"/>
      <c r="I299" s="46"/>
    </row>
    <row r="300" spans="1:9" s="97" customFormat="1" ht="20.25" customHeight="1" x14ac:dyDescent="0.2">
      <c r="A300" s="69" t="s">
        <v>42</v>
      </c>
      <c r="B300" s="95"/>
      <c r="C300" s="96" t="s">
        <v>156</v>
      </c>
      <c r="D300" s="71">
        <f t="shared" si="15"/>
        <v>10815852400</v>
      </c>
      <c r="E300" s="29">
        <f t="shared" si="14"/>
        <v>10815852400</v>
      </c>
      <c r="F300" s="36">
        <f>F301+F315</f>
        <v>10725525400</v>
      </c>
      <c r="G300" s="36">
        <f>G301+G315</f>
        <v>0</v>
      </c>
      <c r="H300" s="36">
        <f>H301+H315</f>
        <v>0</v>
      </c>
      <c r="I300" s="36">
        <f>I301+I315</f>
        <v>90327000</v>
      </c>
    </row>
    <row r="301" spans="1:9" s="97" customFormat="1" ht="20.25" customHeight="1" x14ac:dyDescent="0.2">
      <c r="A301" s="69">
        <v>1</v>
      </c>
      <c r="B301" s="95">
        <v>101</v>
      </c>
      <c r="C301" s="96" t="s">
        <v>157</v>
      </c>
      <c r="D301" s="71">
        <f t="shared" si="15"/>
        <v>8137426000</v>
      </c>
      <c r="E301" s="29">
        <f t="shared" si="14"/>
        <v>8137426000</v>
      </c>
      <c r="F301" s="36">
        <f>F302+F304+F306+F308+F313</f>
        <v>8047099000</v>
      </c>
      <c r="G301" s="36">
        <f>G302+G304+G306+G308+G313</f>
        <v>0</v>
      </c>
      <c r="H301" s="36">
        <f>H302+H304+H306+H308+H313</f>
        <v>0</v>
      </c>
      <c r="I301" s="36">
        <f>I302+I304+I306+I308+I313</f>
        <v>90327000</v>
      </c>
    </row>
    <row r="302" spans="1:9" s="97" customFormat="1" ht="20.25" customHeight="1" x14ac:dyDescent="0.2">
      <c r="A302" s="69"/>
      <c r="B302" s="95">
        <v>6550</v>
      </c>
      <c r="C302" s="96" t="s">
        <v>78</v>
      </c>
      <c r="D302" s="71">
        <f t="shared" si="15"/>
        <v>4125000</v>
      </c>
      <c r="E302" s="29">
        <f t="shared" si="14"/>
        <v>4125000</v>
      </c>
      <c r="F302" s="71"/>
      <c r="G302" s="36"/>
      <c r="H302" s="29"/>
      <c r="I302" s="36">
        <f>I303</f>
        <v>4125000</v>
      </c>
    </row>
    <row r="303" spans="1:9" s="101" customFormat="1" ht="20.25" customHeight="1" x14ac:dyDescent="0.25">
      <c r="A303" s="92"/>
      <c r="B303" s="106">
        <v>6551</v>
      </c>
      <c r="C303" s="121" t="s">
        <v>79</v>
      </c>
      <c r="D303" s="46">
        <f t="shared" si="15"/>
        <v>4125000</v>
      </c>
      <c r="E303" s="34">
        <f t="shared" si="14"/>
        <v>4125000</v>
      </c>
      <c r="F303" s="46"/>
      <c r="G303" s="41"/>
      <c r="H303" s="34"/>
      <c r="I303" s="41">
        <v>4125000</v>
      </c>
    </row>
    <row r="304" spans="1:9" s="97" customFormat="1" ht="20.25" customHeight="1" x14ac:dyDescent="0.2">
      <c r="A304" s="69"/>
      <c r="B304" s="95">
        <v>6700</v>
      </c>
      <c r="C304" s="103" t="s">
        <v>93</v>
      </c>
      <c r="D304" s="71">
        <f t="shared" si="15"/>
        <v>3192000</v>
      </c>
      <c r="E304" s="29">
        <f t="shared" si="14"/>
        <v>3192000</v>
      </c>
      <c r="F304" s="71"/>
      <c r="G304" s="71"/>
      <c r="H304" s="29"/>
      <c r="I304" s="71">
        <f>I305</f>
        <v>3192000</v>
      </c>
    </row>
    <row r="305" spans="1:9" s="101" customFormat="1" ht="20.25" customHeight="1" x14ac:dyDescent="0.25">
      <c r="A305" s="92"/>
      <c r="B305" s="99">
        <v>6704</v>
      </c>
      <c r="C305" s="104" t="s">
        <v>97</v>
      </c>
      <c r="D305" s="46">
        <f t="shared" si="15"/>
        <v>3192000</v>
      </c>
      <c r="E305" s="34">
        <f t="shared" si="14"/>
        <v>3192000</v>
      </c>
      <c r="F305" s="46"/>
      <c r="G305" s="46"/>
      <c r="H305" s="34"/>
      <c r="I305" s="46">
        <v>3192000</v>
      </c>
    </row>
    <row r="306" spans="1:9" s="101" customFormat="1" ht="20.25" customHeight="1" x14ac:dyDescent="0.25">
      <c r="A306" s="120"/>
      <c r="B306" s="95">
        <v>6750</v>
      </c>
      <c r="C306" s="96" t="s">
        <v>98</v>
      </c>
      <c r="D306" s="71">
        <f t="shared" si="15"/>
        <v>0</v>
      </c>
      <c r="E306" s="29">
        <f t="shared" si="14"/>
        <v>0</v>
      </c>
      <c r="F306" s="71"/>
      <c r="G306" s="46"/>
      <c r="H306" s="29"/>
      <c r="I306" s="71">
        <f>I307</f>
        <v>0</v>
      </c>
    </row>
    <row r="307" spans="1:9" s="101" customFormat="1" ht="20.25" customHeight="1" x14ac:dyDescent="0.25">
      <c r="A307" s="92"/>
      <c r="B307" s="99">
        <v>6751</v>
      </c>
      <c r="C307" s="100" t="s">
        <v>99</v>
      </c>
      <c r="D307" s="46">
        <f t="shared" si="15"/>
        <v>0</v>
      </c>
      <c r="E307" s="34">
        <f t="shared" si="14"/>
        <v>0</v>
      </c>
      <c r="F307" s="46"/>
      <c r="G307" s="46"/>
      <c r="H307" s="34"/>
      <c r="I307" s="46"/>
    </row>
    <row r="308" spans="1:9" s="97" customFormat="1" ht="20.25" customHeight="1" x14ac:dyDescent="0.2">
      <c r="A308" s="69"/>
      <c r="B308" s="95">
        <v>7000</v>
      </c>
      <c r="C308" s="96" t="s">
        <v>112</v>
      </c>
      <c r="D308" s="71">
        <f t="shared" si="15"/>
        <v>8130109000</v>
      </c>
      <c r="E308" s="29">
        <f t="shared" si="14"/>
        <v>8130109000</v>
      </c>
      <c r="F308" s="36">
        <f>SUM(F309:F312)</f>
        <v>8047099000</v>
      </c>
      <c r="G308" s="36">
        <f>SUM(G309:G312)</f>
        <v>0</v>
      </c>
      <c r="H308" s="36">
        <f>SUM(H309:H312)</f>
        <v>0</v>
      </c>
      <c r="I308" s="36">
        <f>SUM(I309:I312)</f>
        <v>83010000</v>
      </c>
    </row>
    <row r="309" spans="1:9" s="101" customFormat="1" ht="20.25" customHeight="1" x14ac:dyDescent="0.25">
      <c r="A309" s="92"/>
      <c r="B309" s="106">
        <v>7001</v>
      </c>
      <c r="C309" s="121" t="s">
        <v>158</v>
      </c>
      <c r="D309" s="46"/>
      <c r="E309" s="34"/>
      <c r="F309" s="46"/>
      <c r="G309" s="41"/>
      <c r="H309" s="34"/>
      <c r="I309" s="41">
        <v>600000</v>
      </c>
    </row>
    <row r="310" spans="1:9" s="101" customFormat="1" ht="20.25" customHeight="1" x14ac:dyDescent="0.25">
      <c r="A310" s="92"/>
      <c r="B310" s="99">
        <v>7012</v>
      </c>
      <c r="C310" s="100" t="s">
        <v>114</v>
      </c>
      <c r="D310" s="46">
        <f t="shared" si="15"/>
        <v>38910000</v>
      </c>
      <c r="E310" s="34">
        <f t="shared" si="14"/>
        <v>38910000</v>
      </c>
      <c r="F310" s="46"/>
      <c r="G310" s="41"/>
      <c r="H310" s="34"/>
      <c r="I310" s="41">
        <v>38910000</v>
      </c>
    </row>
    <row r="311" spans="1:9" s="101" customFormat="1" ht="20.25" customHeight="1" x14ac:dyDescent="0.25">
      <c r="A311" s="92"/>
      <c r="B311" s="99">
        <v>7017</v>
      </c>
      <c r="C311" s="100" t="s">
        <v>150</v>
      </c>
      <c r="D311" s="46">
        <f>F311+G311+H311+I311</f>
        <v>8090599000</v>
      </c>
      <c r="E311" s="34">
        <f>D311</f>
        <v>8090599000</v>
      </c>
      <c r="F311" s="46">
        <v>8047099000</v>
      </c>
      <c r="G311" s="46"/>
      <c r="H311" s="34"/>
      <c r="I311" s="46">
        <v>43500000</v>
      </c>
    </row>
    <row r="312" spans="1:9" s="101" customFormat="1" ht="20.25" customHeight="1" x14ac:dyDescent="0.25">
      <c r="A312" s="92"/>
      <c r="B312" s="99">
        <v>7049</v>
      </c>
      <c r="C312" s="100" t="s">
        <v>64</v>
      </c>
      <c r="D312" s="46">
        <f t="shared" si="15"/>
        <v>0</v>
      </c>
      <c r="E312" s="34">
        <f t="shared" si="14"/>
        <v>0</v>
      </c>
      <c r="F312" s="46"/>
      <c r="G312" s="46"/>
      <c r="H312" s="34"/>
      <c r="I312" s="46"/>
    </row>
    <row r="313" spans="1:9" s="97" customFormat="1" ht="20.25" customHeight="1" x14ac:dyDescent="0.2">
      <c r="A313" s="69"/>
      <c r="B313" s="95">
        <v>7900</v>
      </c>
      <c r="C313" s="96" t="s">
        <v>159</v>
      </c>
      <c r="D313" s="71">
        <f>F313+G313+H313+I313</f>
        <v>0</v>
      </c>
      <c r="E313" s="29">
        <f>D313</f>
        <v>0</v>
      </c>
      <c r="F313" s="71"/>
      <c r="G313" s="71"/>
      <c r="H313" s="29"/>
      <c r="I313" s="71">
        <f>I314</f>
        <v>0</v>
      </c>
    </row>
    <row r="314" spans="1:9" s="101" customFormat="1" ht="20.25" customHeight="1" x14ac:dyDescent="0.25">
      <c r="A314" s="92"/>
      <c r="B314" s="99">
        <v>7903</v>
      </c>
      <c r="C314" s="100" t="s">
        <v>160</v>
      </c>
      <c r="D314" s="46">
        <f>F314+G314+H314+I314</f>
        <v>0</v>
      </c>
      <c r="E314" s="34">
        <f>D314</f>
        <v>0</v>
      </c>
      <c r="F314" s="46"/>
      <c r="G314" s="41"/>
      <c r="H314" s="34"/>
      <c r="I314" s="41"/>
    </row>
    <row r="315" spans="1:9" s="97" customFormat="1" ht="20.25" customHeight="1" x14ac:dyDescent="0.2">
      <c r="A315" s="50">
        <v>2</v>
      </c>
      <c r="B315" s="95">
        <v>102</v>
      </c>
      <c r="C315" s="96" t="s">
        <v>161</v>
      </c>
      <c r="D315" s="71">
        <f t="shared" si="15"/>
        <v>2678426400</v>
      </c>
      <c r="E315" s="29">
        <f t="shared" si="14"/>
        <v>2678426400</v>
      </c>
      <c r="F315" s="71">
        <f>F316</f>
        <v>2678426400</v>
      </c>
      <c r="G315" s="71"/>
      <c r="H315" s="29"/>
      <c r="I315" s="71"/>
    </row>
    <row r="316" spans="1:9" s="97" customFormat="1" ht="20.25" customHeight="1" x14ac:dyDescent="0.2">
      <c r="A316" s="69"/>
      <c r="B316" s="95">
        <v>7000</v>
      </c>
      <c r="C316" s="96" t="s">
        <v>112</v>
      </c>
      <c r="D316" s="71">
        <f t="shared" si="15"/>
        <v>2678426400</v>
      </c>
      <c r="E316" s="29">
        <f t="shared" si="14"/>
        <v>2678426400</v>
      </c>
      <c r="F316" s="71">
        <f>F317+F318</f>
        <v>2678426400</v>
      </c>
      <c r="G316" s="71"/>
      <c r="H316" s="29"/>
      <c r="I316" s="71"/>
    </row>
    <row r="317" spans="1:9" s="101" customFormat="1" ht="20.25" customHeight="1" x14ac:dyDescent="0.25">
      <c r="A317" s="92"/>
      <c r="B317" s="99">
        <v>7012</v>
      </c>
      <c r="C317" s="100" t="s">
        <v>114</v>
      </c>
      <c r="D317" s="46">
        <f t="shared" si="15"/>
        <v>0</v>
      </c>
      <c r="E317" s="34">
        <f t="shared" si="14"/>
        <v>0</v>
      </c>
      <c r="F317" s="46"/>
      <c r="G317" s="41"/>
      <c r="H317" s="34"/>
      <c r="I317" s="41"/>
    </row>
    <row r="318" spans="1:9" s="101" customFormat="1" ht="20.25" customHeight="1" x14ac:dyDescent="0.25">
      <c r="A318" s="92"/>
      <c r="B318" s="99">
        <v>7017</v>
      </c>
      <c r="C318" s="100" t="s">
        <v>150</v>
      </c>
      <c r="D318" s="46">
        <f t="shared" si="15"/>
        <v>2678426400</v>
      </c>
      <c r="E318" s="34">
        <f t="shared" si="14"/>
        <v>2678426400</v>
      </c>
      <c r="F318" s="46">
        <v>2678426400</v>
      </c>
      <c r="G318" s="41"/>
      <c r="H318" s="34"/>
      <c r="I318" s="41"/>
    </row>
    <row r="319" spans="1:9" s="97" customFormat="1" ht="20.25" customHeight="1" x14ac:dyDescent="0.2">
      <c r="A319" s="69" t="s">
        <v>162</v>
      </c>
      <c r="B319" s="122"/>
      <c r="C319" s="123" t="s">
        <v>163</v>
      </c>
      <c r="D319" s="71"/>
      <c r="E319" s="29"/>
      <c r="F319" s="71"/>
      <c r="G319" s="71"/>
      <c r="H319" s="29"/>
      <c r="I319" s="71"/>
    </row>
    <row r="320" spans="1:9" s="97" customFormat="1" ht="20.25" customHeight="1" x14ac:dyDescent="0.2">
      <c r="A320" s="69" t="s">
        <v>169</v>
      </c>
      <c r="B320" s="122">
        <v>341</v>
      </c>
      <c r="C320" s="123" t="s">
        <v>170</v>
      </c>
      <c r="D320" s="71">
        <f t="shared" ref="D320:D326" si="16">F320+G320+H320+I320</f>
        <v>87316497</v>
      </c>
      <c r="E320" s="29">
        <f t="shared" ref="E320:E326" si="17">D320</f>
        <v>87316497</v>
      </c>
      <c r="F320" s="71">
        <f>F321+F323+F325+F327+F329+F333+F337+F341+F343+F345</f>
        <v>87316497</v>
      </c>
      <c r="G320" s="71"/>
      <c r="H320" s="29"/>
      <c r="I320" s="71"/>
    </row>
    <row r="321" spans="1:9" s="97" customFormat="1" ht="20.25" customHeight="1" x14ac:dyDescent="0.2">
      <c r="A321" s="69"/>
      <c r="B321" s="122">
        <v>6100</v>
      </c>
      <c r="C321" s="123" t="s">
        <v>58</v>
      </c>
      <c r="D321" s="71">
        <f t="shared" si="16"/>
        <v>2200000</v>
      </c>
      <c r="E321" s="29">
        <f t="shared" si="17"/>
        <v>2200000</v>
      </c>
      <c r="F321" s="71">
        <f>F322</f>
        <v>2200000</v>
      </c>
      <c r="G321" s="71"/>
      <c r="H321" s="29"/>
      <c r="I321" s="71"/>
    </row>
    <row r="322" spans="1:9" s="101" customFormat="1" ht="20.25" customHeight="1" x14ac:dyDescent="0.25">
      <c r="A322" s="92"/>
      <c r="B322" s="99">
        <v>6149</v>
      </c>
      <c r="C322" s="100" t="s">
        <v>133</v>
      </c>
      <c r="D322" s="46">
        <f t="shared" si="16"/>
        <v>2200000</v>
      </c>
      <c r="E322" s="34">
        <f t="shared" si="17"/>
        <v>2200000</v>
      </c>
      <c r="F322" s="46">
        <v>2200000</v>
      </c>
      <c r="G322" s="46"/>
      <c r="H322" s="34"/>
      <c r="I322" s="46"/>
    </row>
    <row r="323" spans="1:9" s="97" customFormat="1" ht="20.25" customHeight="1" x14ac:dyDescent="0.2">
      <c r="A323" s="69"/>
      <c r="B323" s="122">
        <v>6200</v>
      </c>
      <c r="C323" s="123" t="s">
        <v>171</v>
      </c>
      <c r="D323" s="71">
        <f t="shared" si="16"/>
        <v>8642000</v>
      </c>
      <c r="E323" s="29">
        <f t="shared" si="17"/>
        <v>8642000</v>
      </c>
      <c r="F323" s="71">
        <f>F324</f>
        <v>8642000</v>
      </c>
      <c r="G323" s="71"/>
      <c r="H323" s="29"/>
      <c r="I323" s="71"/>
    </row>
    <row r="324" spans="1:9" s="101" customFormat="1" ht="20.25" customHeight="1" x14ac:dyDescent="0.25">
      <c r="A324" s="92"/>
      <c r="B324" s="99">
        <v>6201</v>
      </c>
      <c r="C324" s="100" t="s">
        <v>135</v>
      </c>
      <c r="D324" s="46">
        <f t="shared" si="16"/>
        <v>8642000</v>
      </c>
      <c r="E324" s="34">
        <f t="shared" si="17"/>
        <v>8642000</v>
      </c>
      <c r="F324" s="46">
        <v>8642000</v>
      </c>
      <c r="G324" s="46"/>
      <c r="H324" s="34"/>
      <c r="I324" s="46"/>
    </row>
    <row r="325" spans="1:9" s="97" customFormat="1" ht="20.25" customHeight="1" x14ac:dyDescent="0.2">
      <c r="A325" s="69"/>
      <c r="B325" s="122">
        <v>6250</v>
      </c>
      <c r="C325" s="123" t="s">
        <v>63</v>
      </c>
      <c r="D325" s="71">
        <f t="shared" si="16"/>
        <v>40843000</v>
      </c>
      <c r="E325" s="29">
        <f t="shared" si="17"/>
        <v>40843000</v>
      </c>
      <c r="F325" s="71">
        <f>F326</f>
        <v>40843000</v>
      </c>
      <c r="G325" s="71"/>
      <c r="H325" s="29"/>
      <c r="I325" s="71"/>
    </row>
    <row r="326" spans="1:9" s="101" customFormat="1" ht="22.5" customHeight="1" x14ac:dyDescent="0.25">
      <c r="A326" s="92"/>
      <c r="B326" s="99">
        <v>6299</v>
      </c>
      <c r="C326" s="100" t="s">
        <v>64</v>
      </c>
      <c r="D326" s="46">
        <f t="shared" si="16"/>
        <v>40843000</v>
      </c>
      <c r="E326" s="34">
        <f t="shared" si="17"/>
        <v>40843000</v>
      </c>
      <c r="F326" s="46">
        <v>40843000</v>
      </c>
      <c r="G326" s="46"/>
      <c r="H326" s="34"/>
      <c r="I326" s="46"/>
    </row>
    <row r="327" spans="1:9" s="97" customFormat="1" ht="20.25" customHeight="1" x14ac:dyDescent="0.2">
      <c r="A327" s="69"/>
      <c r="B327" s="95">
        <v>6500</v>
      </c>
      <c r="C327" s="96" t="s">
        <v>72</v>
      </c>
      <c r="D327" s="71">
        <f t="shared" ref="D327:D330" si="18">F327+G327+H327+I327</f>
        <v>3584897</v>
      </c>
      <c r="E327" s="29">
        <f t="shared" ref="E327:E330" si="19">D327</f>
        <v>3584897</v>
      </c>
      <c r="F327" s="71">
        <f>F328</f>
        <v>3584897</v>
      </c>
      <c r="G327" s="71"/>
      <c r="H327" s="29"/>
      <c r="I327" s="71"/>
    </row>
    <row r="328" spans="1:9" s="101" customFormat="1" ht="19.5" customHeight="1" x14ac:dyDescent="0.25">
      <c r="A328" s="92"/>
      <c r="B328" s="99">
        <v>6503</v>
      </c>
      <c r="C328" s="100" t="s">
        <v>75</v>
      </c>
      <c r="D328" s="46">
        <f t="shared" si="18"/>
        <v>3584897</v>
      </c>
      <c r="E328" s="34">
        <f t="shared" si="19"/>
        <v>3584897</v>
      </c>
      <c r="F328" s="46">
        <v>3584897</v>
      </c>
      <c r="G328" s="46"/>
      <c r="H328" s="34"/>
      <c r="I328" s="46"/>
    </row>
    <row r="329" spans="1:9" s="119" customFormat="1" ht="20.25" customHeight="1" x14ac:dyDescent="0.25">
      <c r="A329" s="118"/>
      <c r="B329" s="95">
        <v>6550</v>
      </c>
      <c r="C329" s="96" t="s">
        <v>78</v>
      </c>
      <c r="D329" s="71">
        <f t="shared" si="18"/>
        <v>14739800</v>
      </c>
      <c r="E329" s="29">
        <f t="shared" si="19"/>
        <v>14739800</v>
      </c>
      <c r="F329" s="36">
        <f>F330+F331+F332</f>
        <v>14739800</v>
      </c>
      <c r="G329" s="36">
        <f>G330+G331+G332</f>
        <v>0</v>
      </c>
      <c r="H329" s="36">
        <f>H330+H331+H332</f>
        <v>0</v>
      </c>
      <c r="I329" s="36">
        <f>I330+I332+I331</f>
        <v>0</v>
      </c>
    </row>
    <row r="330" spans="1:9" s="117" customFormat="1" ht="20.25" customHeight="1" x14ac:dyDescent="0.25">
      <c r="A330" s="116"/>
      <c r="B330" s="99">
        <v>6551</v>
      </c>
      <c r="C330" s="100" t="s">
        <v>79</v>
      </c>
      <c r="D330" s="46">
        <f t="shared" si="18"/>
        <v>8529800</v>
      </c>
      <c r="E330" s="34">
        <f t="shared" si="19"/>
        <v>8529800</v>
      </c>
      <c r="F330" s="46">
        <v>8529800</v>
      </c>
      <c r="G330" s="41"/>
      <c r="H330" s="34"/>
      <c r="I330" s="41"/>
    </row>
    <row r="331" spans="1:9" s="117" customFormat="1" ht="20.25" customHeight="1" x14ac:dyDescent="0.25">
      <c r="A331" s="116"/>
      <c r="B331" s="99">
        <v>6552</v>
      </c>
      <c r="C331" s="100" t="s">
        <v>136</v>
      </c>
      <c r="D331" s="46">
        <f>F331+G331+H331+I331</f>
        <v>250000</v>
      </c>
      <c r="E331" s="34">
        <f>D331</f>
        <v>250000</v>
      </c>
      <c r="F331" s="46">
        <v>250000</v>
      </c>
      <c r="G331" s="41"/>
      <c r="H331" s="34"/>
      <c r="I331" s="41"/>
    </row>
    <row r="332" spans="1:9" s="117" customFormat="1" ht="20.25" customHeight="1" x14ac:dyDescent="0.25">
      <c r="A332" s="116"/>
      <c r="B332" s="99">
        <v>6599</v>
      </c>
      <c r="C332" s="100" t="s">
        <v>64</v>
      </c>
      <c r="D332" s="46">
        <f t="shared" ref="D332:D337" si="20">F332+G332+H332+I332</f>
        <v>5960000</v>
      </c>
      <c r="E332" s="34">
        <f t="shared" ref="E332:E337" si="21">D332</f>
        <v>5960000</v>
      </c>
      <c r="F332" s="46">
        <v>5960000</v>
      </c>
      <c r="G332" s="41"/>
      <c r="H332" s="34"/>
      <c r="I332" s="41"/>
    </row>
    <row r="333" spans="1:9" s="97" customFormat="1" ht="20.25" customHeight="1" x14ac:dyDescent="0.2">
      <c r="A333" s="69"/>
      <c r="B333" s="95">
        <v>6700</v>
      </c>
      <c r="C333" s="103" t="s">
        <v>93</v>
      </c>
      <c r="D333" s="71">
        <f t="shared" si="20"/>
        <v>4520000</v>
      </c>
      <c r="E333" s="29">
        <f t="shared" si="21"/>
        <v>4520000</v>
      </c>
      <c r="F333" s="71">
        <f>SUM(F334:F336)</f>
        <v>4520000</v>
      </c>
      <c r="G333" s="71">
        <f>SUM(G334:G336)</f>
        <v>0</v>
      </c>
      <c r="H333" s="29"/>
      <c r="I333" s="71"/>
    </row>
    <row r="334" spans="1:9" s="101" customFormat="1" ht="20.25" customHeight="1" x14ac:dyDescent="0.25">
      <c r="A334" s="92"/>
      <c r="B334" s="99">
        <v>6701</v>
      </c>
      <c r="C334" s="104" t="s">
        <v>94</v>
      </c>
      <c r="D334" s="46">
        <f t="shared" si="20"/>
        <v>800000</v>
      </c>
      <c r="E334" s="34">
        <f t="shared" si="21"/>
        <v>800000</v>
      </c>
      <c r="F334" s="46">
        <v>800000</v>
      </c>
      <c r="G334" s="46"/>
      <c r="H334" s="34"/>
      <c r="I334" s="46"/>
    </row>
    <row r="335" spans="1:9" s="101" customFormat="1" ht="20.25" customHeight="1" x14ac:dyDescent="0.25">
      <c r="A335" s="92"/>
      <c r="B335" s="99">
        <v>6702</v>
      </c>
      <c r="C335" s="104" t="s">
        <v>95</v>
      </c>
      <c r="D335" s="46">
        <f t="shared" si="20"/>
        <v>3230000</v>
      </c>
      <c r="E335" s="34">
        <f t="shared" si="21"/>
        <v>3230000</v>
      </c>
      <c r="F335" s="46">
        <v>3230000</v>
      </c>
      <c r="G335" s="46"/>
      <c r="H335" s="34"/>
      <c r="I335" s="46"/>
    </row>
    <row r="336" spans="1:9" s="101" customFormat="1" ht="20.25" customHeight="1" x14ac:dyDescent="0.25">
      <c r="A336" s="92"/>
      <c r="B336" s="99">
        <v>6749</v>
      </c>
      <c r="C336" s="104" t="s">
        <v>64</v>
      </c>
      <c r="D336" s="46">
        <f t="shared" si="20"/>
        <v>490000</v>
      </c>
      <c r="E336" s="34">
        <f t="shared" si="21"/>
        <v>490000</v>
      </c>
      <c r="F336" s="46">
        <v>490000</v>
      </c>
      <c r="G336" s="46"/>
      <c r="H336" s="34"/>
      <c r="I336" s="46"/>
    </row>
    <row r="337" spans="1:9" s="97" customFormat="1" ht="20.25" customHeight="1" x14ac:dyDescent="0.2">
      <c r="A337" s="69"/>
      <c r="B337" s="95">
        <v>6750</v>
      </c>
      <c r="C337" s="103" t="s">
        <v>98</v>
      </c>
      <c r="D337" s="71">
        <f t="shared" si="20"/>
        <v>1990000</v>
      </c>
      <c r="E337" s="29">
        <f t="shared" si="21"/>
        <v>1990000</v>
      </c>
      <c r="F337" s="71">
        <f>SUM(F338:F340)</f>
        <v>1990000</v>
      </c>
      <c r="G337" s="71">
        <f>SUM(G338:G352)</f>
        <v>0</v>
      </c>
      <c r="H337" s="29"/>
      <c r="I337" s="71"/>
    </row>
    <row r="338" spans="1:9" s="101" customFormat="1" ht="20.25" customHeight="1" x14ac:dyDescent="0.25">
      <c r="A338" s="92"/>
      <c r="B338" s="106">
        <v>6751</v>
      </c>
      <c r="C338" s="107" t="s">
        <v>99</v>
      </c>
      <c r="D338" s="46"/>
      <c r="E338" s="34"/>
      <c r="F338" s="46">
        <v>500000</v>
      </c>
      <c r="G338" s="46"/>
      <c r="H338" s="34"/>
      <c r="I338" s="46"/>
    </row>
    <row r="339" spans="1:9" s="101" customFormat="1" ht="20.25" customHeight="1" x14ac:dyDescent="0.25">
      <c r="A339" s="92"/>
      <c r="B339" s="99">
        <v>6757</v>
      </c>
      <c r="C339" s="104" t="s">
        <v>138</v>
      </c>
      <c r="D339" s="46">
        <f t="shared" ref="D339:D342" si="22">F339+G339+H339+I339</f>
        <v>490000</v>
      </c>
      <c r="E339" s="34">
        <f t="shared" ref="E339:E342" si="23">D339</f>
        <v>490000</v>
      </c>
      <c r="F339" s="46">
        <v>490000</v>
      </c>
      <c r="G339" s="46"/>
      <c r="H339" s="34"/>
      <c r="I339" s="46"/>
    </row>
    <row r="340" spans="1:9" s="101" customFormat="1" ht="20.25" customHeight="1" x14ac:dyDescent="0.25">
      <c r="A340" s="92"/>
      <c r="B340" s="99">
        <v>6758</v>
      </c>
      <c r="C340" s="104" t="s">
        <v>101</v>
      </c>
      <c r="D340" s="46">
        <f t="shared" si="22"/>
        <v>1000000</v>
      </c>
      <c r="E340" s="34">
        <f t="shared" si="23"/>
        <v>1000000</v>
      </c>
      <c r="F340" s="46">
        <v>1000000</v>
      </c>
      <c r="G340" s="46"/>
      <c r="H340" s="34"/>
      <c r="I340" s="46"/>
    </row>
    <row r="341" spans="1:9" s="97" customFormat="1" ht="28.5" customHeight="1" x14ac:dyDescent="0.2">
      <c r="A341" s="69"/>
      <c r="B341" s="95">
        <v>6900</v>
      </c>
      <c r="C341" s="103" t="s">
        <v>105</v>
      </c>
      <c r="D341" s="71">
        <f t="shared" si="22"/>
        <v>250000</v>
      </c>
      <c r="E341" s="29">
        <f t="shared" si="23"/>
        <v>250000</v>
      </c>
      <c r="F341" s="71">
        <f>SUM(F342:F342)</f>
        <v>250000</v>
      </c>
      <c r="G341" s="71"/>
      <c r="H341" s="29"/>
      <c r="I341" s="71"/>
    </row>
    <row r="342" spans="1:9" s="101" customFormat="1" ht="20.25" customHeight="1" x14ac:dyDescent="0.25">
      <c r="A342" s="92"/>
      <c r="B342" s="99">
        <v>6913</v>
      </c>
      <c r="C342" s="104" t="s">
        <v>109</v>
      </c>
      <c r="D342" s="46">
        <f t="shared" si="22"/>
        <v>250000</v>
      </c>
      <c r="E342" s="34">
        <f t="shared" si="23"/>
        <v>250000</v>
      </c>
      <c r="F342" s="46">
        <v>250000</v>
      </c>
      <c r="G342" s="46"/>
      <c r="H342" s="34"/>
      <c r="I342" s="46"/>
    </row>
    <row r="343" spans="1:9" s="97" customFormat="1" ht="26.25" customHeight="1" x14ac:dyDescent="0.2">
      <c r="A343" s="69"/>
      <c r="B343" s="95">
        <v>6950</v>
      </c>
      <c r="C343" s="96" t="s">
        <v>148</v>
      </c>
      <c r="D343" s="71">
        <f>F343+G343+H343+I343</f>
        <v>670000</v>
      </c>
      <c r="E343" s="29">
        <f>D343</f>
        <v>670000</v>
      </c>
      <c r="F343" s="71">
        <f>F344</f>
        <v>670000</v>
      </c>
      <c r="G343" s="71"/>
      <c r="H343" s="29"/>
      <c r="I343" s="71">
        <f>I344</f>
        <v>0</v>
      </c>
    </row>
    <row r="344" spans="1:9" s="101" customFormat="1" ht="20.25" customHeight="1" x14ac:dyDescent="0.25">
      <c r="A344" s="92"/>
      <c r="B344" s="99">
        <v>6951</v>
      </c>
      <c r="C344" s="100" t="s">
        <v>139</v>
      </c>
      <c r="D344" s="46">
        <f>F344+G344+H344+I344</f>
        <v>670000</v>
      </c>
      <c r="E344" s="34">
        <f>D344</f>
        <v>670000</v>
      </c>
      <c r="F344" s="46">
        <v>670000</v>
      </c>
      <c r="G344" s="46"/>
      <c r="H344" s="34"/>
      <c r="I344" s="46"/>
    </row>
    <row r="345" spans="1:9" s="97" customFormat="1" ht="20.25" customHeight="1" x14ac:dyDescent="0.2">
      <c r="A345" s="69"/>
      <c r="B345" s="95">
        <v>7750</v>
      </c>
      <c r="C345" s="96" t="s">
        <v>64</v>
      </c>
      <c r="D345" s="71">
        <f t="shared" ref="D345:D348" si="24">F345+G345+H345+I345</f>
        <v>9876800</v>
      </c>
      <c r="E345" s="29">
        <f t="shared" ref="E345:E348" si="25">D345</f>
        <v>9876800</v>
      </c>
      <c r="F345" s="71">
        <f>F346+F347+F348</f>
        <v>9876800</v>
      </c>
      <c r="G345" s="71">
        <v>0</v>
      </c>
      <c r="H345" s="29">
        <f>SUM(H346:H348)</f>
        <v>0</v>
      </c>
      <c r="I345" s="29">
        <f>SUM(I346:I348)</f>
        <v>0</v>
      </c>
    </row>
    <row r="346" spans="1:9" s="101" customFormat="1" ht="20.25" customHeight="1" x14ac:dyDescent="0.25">
      <c r="A346" s="92"/>
      <c r="B346" s="99">
        <v>7756</v>
      </c>
      <c r="C346" s="100" t="s">
        <v>117</v>
      </c>
      <c r="D346" s="46">
        <f t="shared" si="24"/>
        <v>7283200</v>
      </c>
      <c r="E346" s="34">
        <f t="shared" si="25"/>
        <v>7283200</v>
      </c>
      <c r="F346" s="46">
        <v>7283200</v>
      </c>
      <c r="G346" s="46">
        <v>0</v>
      </c>
      <c r="H346" s="34"/>
      <c r="I346" s="46"/>
    </row>
    <row r="347" spans="1:9" s="101" customFormat="1" ht="20.25" customHeight="1" x14ac:dyDescent="0.25">
      <c r="A347" s="92"/>
      <c r="B347" s="99">
        <v>7761</v>
      </c>
      <c r="C347" s="100" t="s">
        <v>119</v>
      </c>
      <c r="D347" s="46">
        <f t="shared" si="24"/>
        <v>2191000</v>
      </c>
      <c r="E347" s="34">
        <f t="shared" si="25"/>
        <v>2191000</v>
      </c>
      <c r="F347" s="46">
        <v>2191000</v>
      </c>
      <c r="G347" s="46">
        <v>0</v>
      </c>
      <c r="H347" s="34"/>
      <c r="I347" s="46"/>
    </row>
    <row r="348" spans="1:9" s="101" customFormat="1" ht="20.25" customHeight="1" x14ac:dyDescent="0.25">
      <c r="A348" s="92"/>
      <c r="B348" s="99">
        <v>7799</v>
      </c>
      <c r="C348" s="100" t="s">
        <v>120</v>
      </c>
      <c r="D348" s="46">
        <f t="shared" si="24"/>
        <v>402600</v>
      </c>
      <c r="E348" s="34">
        <f t="shared" si="25"/>
        <v>402600</v>
      </c>
      <c r="F348" s="46">
        <v>402600</v>
      </c>
      <c r="G348" s="46">
        <v>0</v>
      </c>
      <c r="H348" s="34"/>
      <c r="I348" s="46"/>
    </row>
    <row r="349" spans="1:9" s="101" customFormat="1" ht="20.25" customHeight="1" x14ac:dyDescent="0.25">
      <c r="A349" s="69" t="s">
        <v>173</v>
      </c>
      <c r="B349" s="122">
        <v>103</v>
      </c>
      <c r="C349" s="123" t="s">
        <v>172</v>
      </c>
      <c r="D349" s="46"/>
      <c r="E349" s="34"/>
      <c r="F349" s="46"/>
      <c r="G349" s="46"/>
      <c r="H349" s="34"/>
      <c r="I349" s="46"/>
    </row>
    <row r="350" spans="1:9" s="97" customFormat="1" ht="20.25" customHeight="1" x14ac:dyDescent="0.2">
      <c r="A350" s="69"/>
      <c r="B350" s="95">
        <v>6000</v>
      </c>
      <c r="C350" s="96" t="s">
        <v>53</v>
      </c>
      <c r="D350" s="71">
        <f t="shared" ref="D350:D351" si="26">F350+G350+H350+I350</f>
        <v>188567086</v>
      </c>
      <c r="E350" s="29">
        <f t="shared" ref="E350:E351" si="27">D350</f>
        <v>188567086</v>
      </c>
      <c r="F350" s="71">
        <v>0</v>
      </c>
      <c r="G350" s="71">
        <v>0</v>
      </c>
      <c r="H350" s="29">
        <f>H351+H352</f>
        <v>188567086</v>
      </c>
      <c r="I350" s="29">
        <f>I351+I352</f>
        <v>0</v>
      </c>
    </row>
    <row r="351" spans="1:9" s="101" customFormat="1" ht="20.25" customHeight="1" x14ac:dyDescent="0.25">
      <c r="A351" s="92"/>
      <c r="B351" s="99">
        <v>6001</v>
      </c>
      <c r="C351" s="100" t="s">
        <v>54</v>
      </c>
      <c r="D351" s="46">
        <f t="shared" si="26"/>
        <v>188567086</v>
      </c>
      <c r="E351" s="34">
        <f t="shared" si="27"/>
        <v>188567086</v>
      </c>
      <c r="F351" s="41"/>
      <c r="G351" s="46">
        <v>0</v>
      </c>
      <c r="H351" s="46">
        <v>188567086</v>
      </c>
      <c r="I351" s="46"/>
    </row>
    <row r="352" spans="1:9" s="101" customFormat="1" ht="19.5" customHeight="1" x14ac:dyDescent="0.25">
      <c r="A352" s="133"/>
      <c r="B352" s="134"/>
      <c r="C352" s="135"/>
      <c r="D352" s="136"/>
      <c r="E352" s="137"/>
      <c r="F352" s="136"/>
      <c r="G352" s="136"/>
      <c r="H352" s="137"/>
      <c r="I352" s="136"/>
    </row>
    <row r="353" spans="1:9" s="97" customFormat="1" ht="20.25" customHeight="1" x14ac:dyDescent="0.2">
      <c r="A353" s="138"/>
      <c r="B353" s="139"/>
      <c r="C353" s="140" t="s">
        <v>175</v>
      </c>
      <c r="D353" s="141">
        <f t="shared" si="15"/>
        <v>22185538851</v>
      </c>
      <c r="E353" s="142">
        <f t="shared" si="14"/>
        <v>22185538851</v>
      </c>
      <c r="F353" s="141">
        <f>F43+F350+F320</f>
        <v>18100499870</v>
      </c>
      <c r="G353" s="141">
        <f t="shared" ref="G353:I353" si="28">G43+G350+G320</f>
        <v>2055322326</v>
      </c>
      <c r="H353" s="141">
        <f t="shared" si="28"/>
        <v>266326086</v>
      </c>
      <c r="I353" s="141">
        <f t="shared" si="28"/>
        <v>1763390569</v>
      </c>
    </row>
    <row r="354" spans="1:9" ht="15.75" customHeight="1" x14ac:dyDescent="0.25"/>
    <row r="355" spans="1:9" s="126" customFormat="1" ht="18" customHeight="1" x14ac:dyDescent="0.25">
      <c r="A355" s="1"/>
      <c r="B355" s="1"/>
      <c r="C355" s="156"/>
      <c r="D355" s="156"/>
      <c r="E355" s="124"/>
      <c r="F355" s="125"/>
      <c r="G355" s="124"/>
      <c r="H355" s="124"/>
      <c r="I355" s="124"/>
    </row>
    <row r="356" spans="1:9" ht="12.75" customHeight="1" x14ac:dyDescent="0.25">
      <c r="C356" s="147"/>
      <c r="D356" s="147"/>
      <c r="E356" s="127"/>
      <c r="F356" s="128"/>
      <c r="G356" s="127"/>
      <c r="H356" s="127"/>
      <c r="I356" s="127"/>
    </row>
    <row r="357" spans="1:9" ht="12.75" customHeight="1" x14ac:dyDescent="0.25">
      <c r="C357" s="127"/>
      <c r="D357" s="127"/>
      <c r="E357" s="127"/>
      <c r="F357" s="127"/>
      <c r="G357" s="127"/>
      <c r="H357" s="127"/>
      <c r="I357" s="127"/>
    </row>
    <row r="359" spans="1:9" ht="25.5" customHeight="1" x14ac:dyDescent="0.25"/>
  </sheetData>
  <mergeCells count="26">
    <mergeCell ref="A6:I6"/>
    <mergeCell ref="F1:I1"/>
    <mergeCell ref="F2:I3"/>
    <mergeCell ref="B3:D3"/>
    <mergeCell ref="B4:C4"/>
    <mergeCell ref="A5:I5"/>
    <mergeCell ref="B23:C23"/>
    <mergeCell ref="A7:I7"/>
    <mergeCell ref="A8:I8"/>
    <mergeCell ref="A10:A11"/>
    <mergeCell ref="B10:C11"/>
    <mergeCell ref="D10:D11"/>
    <mergeCell ref="E10:E11"/>
    <mergeCell ref="F10:I10"/>
    <mergeCell ref="B13:C13"/>
    <mergeCell ref="B18:C18"/>
    <mergeCell ref="B20:C20"/>
    <mergeCell ref="B21:C21"/>
    <mergeCell ref="B22:C22"/>
    <mergeCell ref="C356:D356"/>
    <mergeCell ref="B26:C26"/>
    <mergeCell ref="B28:C28"/>
    <mergeCell ref="B37:C37"/>
    <mergeCell ref="B38:C38"/>
    <mergeCell ref="B43:C43"/>
    <mergeCell ref="C355:D35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7"/>
  <sheetViews>
    <sheetView tabSelected="1" workbookViewId="0">
      <selection activeCell="A8" sqref="A8:I8"/>
    </sheetView>
  </sheetViews>
  <sheetFormatPr defaultRowHeight="15.75" x14ac:dyDescent="0.25"/>
  <cols>
    <col min="1" max="1" width="4.42578125" style="1" customWidth="1"/>
    <col min="2" max="2" width="6.140625" style="2" customWidth="1"/>
    <col min="3" max="3" width="42.7109375" style="2" customWidth="1"/>
    <col min="4" max="4" width="13.42578125" style="2" customWidth="1"/>
    <col min="5" max="6" width="15.5703125" style="2" customWidth="1"/>
    <col min="7" max="7" width="5.5703125" style="2" hidden="1" customWidth="1"/>
    <col min="8" max="8" width="7.7109375" style="2" hidden="1" customWidth="1"/>
    <col min="9" max="9" width="11" style="2" hidden="1" customWidth="1"/>
    <col min="10" max="10" width="15.42578125" style="3" bestFit="1" customWidth="1"/>
    <col min="11" max="11" width="10.85546875" style="3" bestFit="1" customWidth="1"/>
    <col min="12" max="256" width="9.140625" style="3"/>
    <col min="257" max="257" width="4.42578125" style="3" customWidth="1"/>
    <col min="258" max="258" width="6.140625" style="3" customWidth="1"/>
    <col min="259" max="259" width="37.7109375" style="3" customWidth="1"/>
    <col min="260" max="260" width="13.42578125" style="3" customWidth="1"/>
    <col min="261" max="261" width="15.5703125" style="3" customWidth="1"/>
    <col min="262" max="262" width="15.7109375" style="3" customWidth="1"/>
    <col min="263" max="263" width="12.42578125" style="3" customWidth="1"/>
    <col min="264" max="264" width="12.28515625" style="3" customWidth="1"/>
    <col min="265" max="265" width="12.42578125" style="3" customWidth="1"/>
    <col min="266" max="266" width="12.140625" style="3" bestFit="1" customWidth="1"/>
    <col min="267" max="512" width="9.140625" style="3"/>
    <col min="513" max="513" width="4.42578125" style="3" customWidth="1"/>
    <col min="514" max="514" width="6.140625" style="3" customWidth="1"/>
    <col min="515" max="515" width="37.7109375" style="3" customWidth="1"/>
    <col min="516" max="516" width="13.42578125" style="3" customWidth="1"/>
    <col min="517" max="517" width="15.5703125" style="3" customWidth="1"/>
    <col min="518" max="518" width="15.7109375" style="3" customWidth="1"/>
    <col min="519" max="519" width="12.42578125" style="3" customWidth="1"/>
    <col min="520" max="520" width="12.28515625" style="3" customWidth="1"/>
    <col min="521" max="521" width="12.42578125" style="3" customWidth="1"/>
    <col min="522" max="522" width="12.140625" style="3" bestFit="1" customWidth="1"/>
    <col min="523" max="768" width="9.140625" style="3"/>
    <col min="769" max="769" width="4.42578125" style="3" customWidth="1"/>
    <col min="770" max="770" width="6.140625" style="3" customWidth="1"/>
    <col min="771" max="771" width="37.7109375" style="3" customWidth="1"/>
    <col min="772" max="772" width="13.42578125" style="3" customWidth="1"/>
    <col min="773" max="773" width="15.5703125" style="3" customWidth="1"/>
    <col min="774" max="774" width="15.7109375" style="3" customWidth="1"/>
    <col min="775" max="775" width="12.42578125" style="3" customWidth="1"/>
    <col min="776" max="776" width="12.28515625" style="3" customWidth="1"/>
    <col min="777" max="777" width="12.42578125" style="3" customWidth="1"/>
    <col min="778" max="778" width="12.140625" style="3" bestFit="1" customWidth="1"/>
    <col min="779" max="1024" width="9.140625" style="3"/>
    <col min="1025" max="1025" width="4.42578125" style="3" customWidth="1"/>
    <col min="1026" max="1026" width="6.140625" style="3" customWidth="1"/>
    <col min="1027" max="1027" width="37.7109375" style="3" customWidth="1"/>
    <col min="1028" max="1028" width="13.42578125" style="3" customWidth="1"/>
    <col min="1029" max="1029" width="15.5703125" style="3" customWidth="1"/>
    <col min="1030" max="1030" width="15.7109375" style="3" customWidth="1"/>
    <col min="1031" max="1031" width="12.42578125" style="3" customWidth="1"/>
    <col min="1032" max="1032" width="12.28515625" style="3" customWidth="1"/>
    <col min="1033" max="1033" width="12.42578125" style="3" customWidth="1"/>
    <col min="1034" max="1034" width="12.140625" style="3" bestFit="1" customWidth="1"/>
    <col min="1035" max="1280" width="9.140625" style="3"/>
    <col min="1281" max="1281" width="4.42578125" style="3" customWidth="1"/>
    <col min="1282" max="1282" width="6.140625" style="3" customWidth="1"/>
    <col min="1283" max="1283" width="37.7109375" style="3" customWidth="1"/>
    <col min="1284" max="1284" width="13.42578125" style="3" customWidth="1"/>
    <col min="1285" max="1285" width="15.5703125" style="3" customWidth="1"/>
    <col min="1286" max="1286" width="15.7109375" style="3" customWidth="1"/>
    <col min="1287" max="1287" width="12.42578125" style="3" customWidth="1"/>
    <col min="1288" max="1288" width="12.28515625" style="3" customWidth="1"/>
    <col min="1289" max="1289" width="12.42578125" style="3" customWidth="1"/>
    <col min="1290" max="1290" width="12.140625" style="3" bestFit="1" customWidth="1"/>
    <col min="1291" max="1536" width="9.140625" style="3"/>
    <col min="1537" max="1537" width="4.42578125" style="3" customWidth="1"/>
    <col min="1538" max="1538" width="6.140625" style="3" customWidth="1"/>
    <col min="1539" max="1539" width="37.7109375" style="3" customWidth="1"/>
    <col min="1540" max="1540" width="13.42578125" style="3" customWidth="1"/>
    <col min="1541" max="1541" width="15.5703125" style="3" customWidth="1"/>
    <col min="1542" max="1542" width="15.7109375" style="3" customWidth="1"/>
    <col min="1543" max="1543" width="12.42578125" style="3" customWidth="1"/>
    <col min="1544" max="1544" width="12.28515625" style="3" customWidth="1"/>
    <col min="1545" max="1545" width="12.42578125" style="3" customWidth="1"/>
    <col min="1546" max="1546" width="12.140625" style="3" bestFit="1" customWidth="1"/>
    <col min="1547" max="1792" width="9.140625" style="3"/>
    <col min="1793" max="1793" width="4.42578125" style="3" customWidth="1"/>
    <col min="1794" max="1794" width="6.140625" style="3" customWidth="1"/>
    <col min="1795" max="1795" width="37.7109375" style="3" customWidth="1"/>
    <col min="1796" max="1796" width="13.42578125" style="3" customWidth="1"/>
    <col min="1797" max="1797" width="15.5703125" style="3" customWidth="1"/>
    <col min="1798" max="1798" width="15.7109375" style="3" customWidth="1"/>
    <col min="1799" max="1799" width="12.42578125" style="3" customWidth="1"/>
    <col min="1800" max="1800" width="12.28515625" style="3" customWidth="1"/>
    <col min="1801" max="1801" width="12.42578125" style="3" customWidth="1"/>
    <col min="1802" max="1802" width="12.140625" style="3" bestFit="1" customWidth="1"/>
    <col min="1803" max="2048" width="9.140625" style="3"/>
    <col min="2049" max="2049" width="4.42578125" style="3" customWidth="1"/>
    <col min="2050" max="2050" width="6.140625" style="3" customWidth="1"/>
    <col min="2051" max="2051" width="37.7109375" style="3" customWidth="1"/>
    <col min="2052" max="2052" width="13.42578125" style="3" customWidth="1"/>
    <col min="2053" max="2053" width="15.5703125" style="3" customWidth="1"/>
    <col min="2054" max="2054" width="15.7109375" style="3" customWidth="1"/>
    <col min="2055" max="2055" width="12.42578125" style="3" customWidth="1"/>
    <col min="2056" max="2056" width="12.28515625" style="3" customWidth="1"/>
    <col min="2057" max="2057" width="12.42578125" style="3" customWidth="1"/>
    <col min="2058" max="2058" width="12.140625" style="3" bestFit="1" customWidth="1"/>
    <col min="2059" max="2304" width="9.140625" style="3"/>
    <col min="2305" max="2305" width="4.42578125" style="3" customWidth="1"/>
    <col min="2306" max="2306" width="6.140625" style="3" customWidth="1"/>
    <col min="2307" max="2307" width="37.7109375" style="3" customWidth="1"/>
    <col min="2308" max="2308" width="13.42578125" style="3" customWidth="1"/>
    <col min="2309" max="2309" width="15.5703125" style="3" customWidth="1"/>
    <col min="2310" max="2310" width="15.7109375" style="3" customWidth="1"/>
    <col min="2311" max="2311" width="12.42578125" style="3" customWidth="1"/>
    <col min="2312" max="2312" width="12.28515625" style="3" customWidth="1"/>
    <col min="2313" max="2313" width="12.42578125" style="3" customWidth="1"/>
    <col min="2314" max="2314" width="12.140625" style="3" bestFit="1" customWidth="1"/>
    <col min="2315" max="2560" width="9.140625" style="3"/>
    <col min="2561" max="2561" width="4.42578125" style="3" customWidth="1"/>
    <col min="2562" max="2562" width="6.140625" style="3" customWidth="1"/>
    <col min="2563" max="2563" width="37.7109375" style="3" customWidth="1"/>
    <col min="2564" max="2564" width="13.42578125" style="3" customWidth="1"/>
    <col min="2565" max="2565" width="15.5703125" style="3" customWidth="1"/>
    <col min="2566" max="2566" width="15.7109375" style="3" customWidth="1"/>
    <col min="2567" max="2567" width="12.42578125" style="3" customWidth="1"/>
    <col min="2568" max="2568" width="12.28515625" style="3" customWidth="1"/>
    <col min="2569" max="2569" width="12.42578125" style="3" customWidth="1"/>
    <col min="2570" max="2570" width="12.140625" style="3" bestFit="1" customWidth="1"/>
    <col min="2571" max="2816" width="9.140625" style="3"/>
    <col min="2817" max="2817" width="4.42578125" style="3" customWidth="1"/>
    <col min="2818" max="2818" width="6.140625" style="3" customWidth="1"/>
    <col min="2819" max="2819" width="37.7109375" style="3" customWidth="1"/>
    <col min="2820" max="2820" width="13.42578125" style="3" customWidth="1"/>
    <col min="2821" max="2821" width="15.5703125" style="3" customWidth="1"/>
    <col min="2822" max="2822" width="15.7109375" style="3" customWidth="1"/>
    <col min="2823" max="2823" width="12.42578125" style="3" customWidth="1"/>
    <col min="2824" max="2824" width="12.28515625" style="3" customWidth="1"/>
    <col min="2825" max="2825" width="12.42578125" style="3" customWidth="1"/>
    <col min="2826" max="2826" width="12.140625" style="3" bestFit="1" customWidth="1"/>
    <col min="2827" max="3072" width="9.140625" style="3"/>
    <col min="3073" max="3073" width="4.42578125" style="3" customWidth="1"/>
    <col min="3074" max="3074" width="6.140625" style="3" customWidth="1"/>
    <col min="3075" max="3075" width="37.7109375" style="3" customWidth="1"/>
    <col min="3076" max="3076" width="13.42578125" style="3" customWidth="1"/>
    <col min="3077" max="3077" width="15.5703125" style="3" customWidth="1"/>
    <col min="3078" max="3078" width="15.7109375" style="3" customWidth="1"/>
    <col min="3079" max="3079" width="12.42578125" style="3" customWidth="1"/>
    <col min="3080" max="3080" width="12.28515625" style="3" customWidth="1"/>
    <col min="3081" max="3081" width="12.42578125" style="3" customWidth="1"/>
    <col min="3082" max="3082" width="12.140625" style="3" bestFit="1" customWidth="1"/>
    <col min="3083" max="3328" width="9.140625" style="3"/>
    <col min="3329" max="3329" width="4.42578125" style="3" customWidth="1"/>
    <col min="3330" max="3330" width="6.140625" style="3" customWidth="1"/>
    <col min="3331" max="3331" width="37.7109375" style="3" customWidth="1"/>
    <col min="3332" max="3332" width="13.42578125" style="3" customWidth="1"/>
    <col min="3333" max="3333" width="15.5703125" style="3" customWidth="1"/>
    <col min="3334" max="3334" width="15.7109375" style="3" customWidth="1"/>
    <col min="3335" max="3335" width="12.42578125" style="3" customWidth="1"/>
    <col min="3336" max="3336" width="12.28515625" style="3" customWidth="1"/>
    <col min="3337" max="3337" width="12.42578125" style="3" customWidth="1"/>
    <col min="3338" max="3338" width="12.140625" style="3" bestFit="1" customWidth="1"/>
    <col min="3339" max="3584" width="9.140625" style="3"/>
    <col min="3585" max="3585" width="4.42578125" style="3" customWidth="1"/>
    <col min="3586" max="3586" width="6.140625" style="3" customWidth="1"/>
    <col min="3587" max="3587" width="37.7109375" style="3" customWidth="1"/>
    <col min="3588" max="3588" width="13.42578125" style="3" customWidth="1"/>
    <col min="3589" max="3589" width="15.5703125" style="3" customWidth="1"/>
    <col min="3590" max="3590" width="15.7109375" style="3" customWidth="1"/>
    <col min="3591" max="3591" width="12.42578125" style="3" customWidth="1"/>
    <col min="3592" max="3592" width="12.28515625" style="3" customWidth="1"/>
    <col min="3593" max="3593" width="12.42578125" style="3" customWidth="1"/>
    <col min="3594" max="3594" width="12.140625" style="3" bestFit="1" customWidth="1"/>
    <col min="3595" max="3840" width="9.140625" style="3"/>
    <col min="3841" max="3841" width="4.42578125" style="3" customWidth="1"/>
    <col min="3842" max="3842" width="6.140625" style="3" customWidth="1"/>
    <col min="3843" max="3843" width="37.7109375" style="3" customWidth="1"/>
    <col min="3844" max="3844" width="13.42578125" style="3" customWidth="1"/>
    <col min="3845" max="3845" width="15.5703125" style="3" customWidth="1"/>
    <col min="3846" max="3846" width="15.7109375" style="3" customWidth="1"/>
    <col min="3847" max="3847" width="12.42578125" style="3" customWidth="1"/>
    <col min="3848" max="3848" width="12.28515625" style="3" customWidth="1"/>
    <col min="3849" max="3849" width="12.42578125" style="3" customWidth="1"/>
    <col min="3850" max="3850" width="12.140625" style="3" bestFit="1" customWidth="1"/>
    <col min="3851" max="4096" width="9.140625" style="3"/>
    <col min="4097" max="4097" width="4.42578125" style="3" customWidth="1"/>
    <col min="4098" max="4098" width="6.140625" style="3" customWidth="1"/>
    <col min="4099" max="4099" width="37.7109375" style="3" customWidth="1"/>
    <col min="4100" max="4100" width="13.42578125" style="3" customWidth="1"/>
    <col min="4101" max="4101" width="15.5703125" style="3" customWidth="1"/>
    <col min="4102" max="4102" width="15.7109375" style="3" customWidth="1"/>
    <col min="4103" max="4103" width="12.42578125" style="3" customWidth="1"/>
    <col min="4104" max="4104" width="12.28515625" style="3" customWidth="1"/>
    <col min="4105" max="4105" width="12.42578125" style="3" customWidth="1"/>
    <col min="4106" max="4106" width="12.140625" style="3" bestFit="1" customWidth="1"/>
    <col min="4107" max="4352" width="9.140625" style="3"/>
    <col min="4353" max="4353" width="4.42578125" style="3" customWidth="1"/>
    <col min="4354" max="4354" width="6.140625" style="3" customWidth="1"/>
    <col min="4355" max="4355" width="37.7109375" style="3" customWidth="1"/>
    <col min="4356" max="4356" width="13.42578125" style="3" customWidth="1"/>
    <col min="4357" max="4357" width="15.5703125" style="3" customWidth="1"/>
    <col min="4358" max="4358" width="15.7109375" style="3" customWidth="1"/>
    <col min="4359" max="4359" width="12.42578125" style="3" customWidth="1"/>
    <col min="4360" max="4360" width="12.28515625" style="3" customWidth="1"/>
    <col min="4361" max="4361" width="12.42578125" style="3" customWidth="1"/>
    <col min="4362" max="4362" width="12.140625" style="3" bestFit="1" customWidth="1"/>
    <col min="4363" max="4608" width="9.140625" style="3"/>
    <col min="4609" max="4609" width="4.42578125" style="3" customWidth="1"/>
    <col min="4610" max="4610" width="6.140625" style="3" customWidth="1"/>
    <col min="4611" max="4611" width="37.7109375" style="3" customWidth="1"/>
    <col min="4612" max="4612" width="13.42578125" style="3" customWidth="1"/>
    <col min="4613" max="4613" width="15.5703125" style="3" customWidth="1"/>
    <col min="4614" max="4614" width="15.7109375" style="3" customWidth="1"/>
    <col min="4615" max="4615" width="12.42578125" style="3" customWidth="1"/>
    <col min="4616" max="4616" width="12.28515625" style="3" customWidth="1"/>
    <col min="4617" max="4617" width="12.42578125" style="3" customWidth="1"/>
    <col min="4618" max="4618" width="12.140625" style="3" bestFit="1" customWidth="1"/>
    <col min="4619" max="4864" width="9.140625" style="3"/>
    <col min="4865" max="4865" width="4.42578125" style="3" customWidth="1"/>
    <col min="4866" max="4866" width="6.140625" style="3" customWidth="1"/>
    <col min="4867" max="4867" width="37.7109375" style="3" customWidth="1"/>
    <col min="4868" max="4868" width="13.42578125" style="3" customWidth="1"/>
    <col min="4869" max="4869" width="15.5703125" style="3" customWidth="1"/>
    <col min="4870" max="4870" width="15.7109375" style="3" customWidth="1"/>
    <col min="4871" max="4871" width="12.42578125" style="3" customWidth="1"/>
    <col min="4872" max="4872" width="12.28515625" style="3" customWidth="1"/>
    <col min="4873" max="4873" width="12.42578125" style="3" customWidth="1"/>
    <col min="4874" max="4874" width="12.140625" style="3" bestFit="1" customWidth="1"/>
    <col min="4875" max="5120" width="9.140625" style="3"/>
    <col min="5121" max="5121" width="4.42578125" style="3" customWidth="1"/>
    <col min="5122" max="5122" width="6.140625" style="3" customWidth="1"/>
    <col min="5123" max="5123" width="37.7109375" style="3" customWidth="1"/>
    <col min="5124" max="5124" width="13.42578125" style="3" customWidth="1"/>
    <col min="5125" max="5125" width="15.5703125" style="3" customWidth="1"/>
    <col min="5126" max="5126" width="15.7109375" style="3" customWidth="1"/>
    <col min="5127" max="5127" width="12.42578125" style="3" customWidth="1"/>
    <col min="5128" max="5128" width="12.28515625" style="3" customWidth="1"/>
    <col min="5129" max="5129" width="12.42578125" style="3" customWidth="1"/>
    <col min="5130" max="5130" width="12.140625" style="3" bestFit="1" customWidth="1"/>
    <col min="5131" max="5376" width="9.140625" style="3"/>
    <col min="5377" max="5377" width="4.42578125" style="3" customWidth="1"/>
    <col min="5378" max="5378" width="6.140625" style="3" customWidth="1"/>
    <col min="5379" max="5379" width="37.7109375" style="3" customWidth="1"/>
    <col min="5380" max="5380" width="13.42578125" style="3" customWidth="1"/>
    <col min="5381" max="5381" width="15.5703125" style="3" customWidth="1"/>
    <col min="5382" max="5382" width="15.7109375" style="3" customWidth="1"/>
    <col min="5383" max="5383" width="12.42578125" style="3" customWidth="1"/>
    <col min="5384" max="5384" width="12.28515625" style="3" customWidth="1"/>
    <col min="5385" max="5385" width="12.42578125" style="3" customWidth="1"/>
    <col min="5386" max="5386" width="12.140625" style="3" bestFit="1" customWidth="1"/>
    <col min="5387" max="5632" width="9.140625" style="3"/>
    <col min="5633" max="5633" width="4.42578125" style="3" customWidth="1"/>
    <col min="5634" max="5634" width="6.140625" style="3" customWidth="1"/>
    <col min="5635" max="5635" width="37.7109375" style="3" customWidth="1"/>
    <col min="5636" max="5636" width="13.42578125" style="3" customWidth="1"/>
    <col min="5637" max="5637" width="15.5703125" style="3" customWidth="1"/>
    <col min="5638" max="5638" width="15.7109375" style="3" customWidth="1"/>
    <col min="5639" max="5639" width="12.42578125" style="3" customWidth="1"/>
    <col min="5640" max="5640" width="12.28515625" style="3" customWidth="1"/>
    <col min="5641" max="5641" width="12.42578125" style="3" customWidth="1"/>
    <col min="5642" max="5642" width="12.140625" style="3" bestFit="1" customWidth="1"/>
    <col min="5643" max="5888" width="9.140625" style="3"/>
    <col min="5889" max="5889" width="4.42578125" style="3" customWidth="1"/>
    <col min="5890" max="5890" width="6.140625" style="3" customWidth="1"/>
    <col min="5891" max="5891" width="37.7109375" style="3" customWidth="1"/>
    <col min="5892" max="5892" width="13.42578125" style="3" customWidth="1"/>
    <col min="5893" max="5893" width="15.5703125" style="3" customWidth="1"/>
    <col min="5894" max="5894" width="15.7109375" style="3" customWidth="1"/>
    <col min="5895" max="5895" width="12.42578125" style="3" customWidth="1"/>
    <col min="5896" max="5896" width="12.28515625" style="3" customWidth="1"/>
    <col min="5897" max="5897" width="12.42578125" style="3" customWidth="1"/>
    <col min="5898" max="5898" width="12.140625" style="3" bestFit="1" customWidth="1"/>
    <col min="5899" max="6144" width="9.140625" style="3"/>
    <col min="6145" max="6145" width="4.42578125" style="3" customWidth="1"/>
    <col min="6146" max="6146" width="6.140625" style="3" customWidth="1"/>
    <col min="6147" max="6147" width="37.7109375" style="3" customWidth="1"/>
    <col min="6148" max="6148" width="13.42578125" style="3" customWidth="1"/>
    <col min="6149" max="6149" width="15.5703125" style="3" customWidth="1"/>
    <col min="6150" max="6150" width="15.7109375" style="3" customWidth="1"/>
    <col min="6151" max="6151" width="12.42578125" style="3" customWidth="1"/>
    <col min="6152" max="6152" width="12.28515625" style="3" customWidth="1"/>
    <col min="6153" max="6153" width="12.42578125" style="3" customWidth="1"/>
    <col min="6154" max="6154" width="12.140625" style="3" bestFit="1" customWidth="1"/>
    <col min="6155" max="6400" width="9.140625" style="3"/>
    <col min="6401" max="6401" width="4.42578125" style="3" customWidth="1"/>
    <col min="6402" max="6402" width="6.140625" style="3" customWidth="1"/>
    <col min="6403" max="6403" width="37.7109375" style="3" customWidth="1"/>
    <col min="6404" max="6404" width="13.42578125" style="3" customWidth="1"/>
    <col min="6405" max="6405" width="15.5703125" style="3" customWidth="1"/>
    <col min="6406" max="6406" width="15.7109375" style="3" customWidth="1"/>
    <col min="6407" max="6407" width="12.42578125" style="3" customWidth="1"/>
    <col min="6408" max="6408" width="12.28515625" style="3" customWidth="1"/>
    <col min="6409" max="6409" width="12.42578125" style="3" customWidth="1"/>
    <col min="6410" max="6410" width="12.140625" style="3" bestFit="1" customWidth="1"/>
    <col min="6411" max="6656" width="9.140625" style="3"/>
    <col min="6657" max="6657" width="4.42578125" style="3" customWidth="1"/>
    <col min="6658" max="6658" width="6.140625" style="3" customWidth="1"/>
    <col min="6659" max="6659" width="37.7109375" style="3" customWidth="1"/>
    <col min="6660" max="6660" width="13.42578125" style="3" customWidth="1"/>
    <col min="6661" max="6661" width="15.5703125" style="3" customWidth="1"/>
    <col min="6662" max="6662" width="15.7109375" style="3" customWidth="1"/>
    <col min="6663" max="6663" width="12.42578125" style="3" customWidth="1"/>
    <col min="6664" max="6664" width="12.28515625" style="3" customWidth="1"/>
    <col min="6665" max="6665" width="12.42578125" style="3" customWidth="1"/>
    <col min="6666" max="6666" width="12.140625" style="3" bestFit="1" customWidth="1"/>
    <col min="6667" max="6912" width="9.140625" style="3"/>
    <col min="6913" max="6913" width="4.42578125" style="3" customWidth="1"/>
    <col min="6914" max="6914" width="6.140625" style="3" customWidth="1"/>
    <col min="6915" max="6915" width="37.7109375" style="3" customWidth="1"/>
    <col min="6916" max="6916" width="13.42578125" style="3" customWidth="1"/>
    <col min="6917" max="6917" width="15.5703125" style="3" customWidth="1"/>
    <col min="6918" max="6918" width="15.7109375" style="3" customWidth="1"/>
    <col min="6919" max="6919" width="12.42578125" style="3" customWidth="1"/>
    <col min="6920" max="6920" width="12.28515625" style="3" customWidth="1"/>
    <col min="6921" max="6921" width="12.42578125" style="3" customWidth="1"/>
    <col min="6922" max="6922" width="12.140625" style="3" bestFit="1" customWidth="1"/>
    <col min="6923" max="7168" width="9.140625" style="3"/>
    <col min="7169" max="7169" width="4.42578125" style="3" customWidth="1"/>
    <col min="7170" max="7170" width="6.140625" style="3" customWidth="1"/>
    <col min="7171" max="7171" width="37.7109375" style="3" customWidth="1"/>
    <col min="7172" max="7172" width="13.42578125" style="3" customWidth="1"/>
    <col min="7173" max="7173" width="15.5703125" style="3" customWidth="1"/>
    <col min="7174" max="7174" width="15.7109375" style="3" customWidth="1"/>
    <col min="7175" max="7175" width="12.42578125" style="3" customWidth="1"/>
    <col min="7176" max="7176" width="12.28515625" style="3" customWidth="1"/>
    <col min="7177" max="7177" width="12.42578125" style="3" customWidth="1"/>
    <col min="7178" max="7178" width="12.140625" style="3" bestFit="1" customWidth="1"/>
    <col min="7179" max="7424" width="9.140625" style="3"/>
    <col min="7425" max="7425" width="4.42578125" style="3" customWidth="1"/>
    <col min="7426" max="7426" width="6.140625" style="3" customWidth="1"/>
    <col min="7427" max="7427" width="37.7109375" style="3" customWidth="1"/>
    <col min="7428" max="7428" width="13.42578125" style="3" customWidth="1"/>
    <col min="7429" max="7429" width="15.5703125" style="3" customWidth="1"/>
    <col min="7430" max="7430" width="15.7109375" style="3" customWidth="1"/>
    <col min="7431" max="7431" width="12.42578125" style="3" customWidth="1"/>
    <col min="7432" max="7432" width="12.28515625" style="3" customWidth="1"/>
    <col min="7433" max="7433" width="12.42578125" style="3" customWidth="1"/>
    <col min="7434" max="7434" width="12.140625" style="3" bestFit="1" customWidth="1"/>
    <col min="7435" max="7680" width="9.140625" style="3"/>
    <col min="7681" max="7681" width="4.42578125" style="3" customWidth="1"/>
    <col min="7682" max="7682" width="6.140625" style="3" customWidth="1"/>
    <col min="7683" max="7683" width="37.7109375" style="3" customWidth="1"/>
    <col min="7684" max="7684" width="13.42578125" style="3" customWidth="1"/>
    <col min="7685" max="7685" width="15.5703125" style="3" customWidth="1"/>
    <col min="7686" max="7686" width="15.7109375" style="3" customWidth="1"/>
    <col min="7687" max="7687" width="12.42578125" style="3" customWidth="1"/>
    <col min="7688" max="7688" width="12.28515625" style="3" customWidth="1"/>
    <col min="7689" max="7689" width="12.42578125" style="3" customWidth="1"/>
    <col min="7690" max="7690" width="12.140625" style="3" bestFit="1" customWidth="1"/>
    <col min="7691" max="7936" width="9.140625" style="3"/>
    <col min="7937" max="7937" width="4.42578125" style="3" customWidth="1"/>
    <col min="7938" max="7938" width="6.140625" style="3" customWidth="1"/>
    <col min="7939" max="7939" width="37.7109375" style="3" customWidth="1"/>
    <col min="7940" max="7940" width="13.42578125" style="3" customWidth="1"/>
    <col min="7941" max="7941" width="15.5703125" style="3" customWidth="1"/>
    <col min="7942" max="7942" width="15.7109375" style="3" customWidth="1"/>
    <col min="7943" max="7943" width="12.42578125" style="3" customWidth="1"/>
    <col min="7944" max="7944" width="12.28515625" style="3" customWidth="1"/>
    <col min="7945" max="7945" width="12.42578125" style="3" customWidth="1"/>
    <col min="7946" max="7946" width="12.140625" style="3" bestFit="1" customWidth="1"/>
    <col min="7947" max="8192" width="9.140625" style="3"/>
    <col min="8193" max="8193" width="4.42578125" style="3" customWidth="1"/>
    <col min="8194" max="8194" width="6.140625" style="3" customWidth="1"/>
    <col min="8195" max="8195" width="37.7109375" style="3" customWidth="1"/>
    <col min="8196" max="8196" width="13.42578125" style="3" customWidth="1"/>
    <col min="8197" max="8197" width="15.5703125" style="3" customWidth="1"/>
    <col min="8198" max="8198" width="15.7109375" style="3" customWidth="1"/>
    <col min="8199" max="8199" width="12.42578125" style="3" customWidth="1"/>
    <col min="8200" max="8200" width="12.28515625" style="3" customWidth="1"/>
    <col min="8201" max="8201" width="12.42578125" style="3" customWidth="1"/>
    <col min="8202" max="8202" width="12.140625" style="3" bestFit="1" customWidth="1"/>
    <col min="8203" max="8448" width="9.140625" style="3"/>
    <col min="8449" max="8449" width="4.42578125" style="3" customWidth="1"/>
    <col min="8450" max="8450" width="6.140625" style="3" customWidth="1"/>
    <col min="8451" max="8451" width="37.7109375" style="3" customWidth="1"/>
    <col min="8452" max="8452" width="13.42578125" style="3" customWidth="1"/>
    <col min="8453" max="8453" width="15.5703125" style="3" customWidth="1"/>
    <col min="8454" max="8454" width="15.7109375" style="3" customWidth="1"/>
    <col min="8455" max="8455" width="12.42578125" style="3" customWidth="1"/>
    <col min="8456" max="8456" width="12.28515625" style="3" customWidth="1"/>
    <col min="8457" max="8457" width="12.42578125" style="3" customWidth="1"/>
    <col min="8458" max="8458" width="12.140625" style="3" bestFit="1" customWidth="1"/>
    <col min="8459" max="8704" width="9.140625" style="3"/>
    <col min="8705" max="8705" width="4.42578125" style="3" customWidth="1"/>
    <col min="8706" max="8706" width="6.140625" style="3" customWidth="1"/>
    <col min="8707" max="8707" width="37.7109375" style="3" customWidth="1"/>
    <col min="8708" max="8708" width="13.42578125" style="3" customWidth="1"/>
    <col min="8709" max="8709" width="15.5703125" style="3" customWidth="1"/>
    <col min="8710" max="8710" width="15.7109375" style="3" customWidth="1"/>
    <col min="8711" max="8711" width="12.42578125" style="3" customWidth="1"/>
    <col min="8712" max="8712" width="12.28515625" style="3" customWidth="1"/>
    <col min="8713" max="8713" width="12.42578125" style="3" customWidth="1"/>
    <col min="8714" max="8714" width="12.140625" style="3" bestFit="1" customWidth="1"/>
    <col min="8715" max="8960" width="9.140625" style="3"/>
    <col min="8961" max="8961" width="4.42578125" style="3" customWidth="1"/>
    <col min="8962" max="8962" width="6.140625" style="3" customWidth="1"/>
    <col min="8963" max="8963" width="37.7109375" style="3" customWidth="1"/>
    <col min="8964" max="8964" width="13.42578125" style="3" customWidth="1"/>
    <col min="8965" max="8965" width="15.5703125" style="3" customWidth="1"/>
    <col min="8966" max="8966" width="15.7109375" style="3" customWidth="1"/>
    <col min="8967" max="8967" width="12.42578125" style="3" customWidth="1"/>
    <col min="8968" max="8968" width="12.28515625" style="3" customWidth="1"/>
    <col min="8969" max="8969" width="12.42578125" style="3" customWidth="1"/>
    <col min="8970" max="8970" width="12.140625" style="3" bestFit="1" customWidth="1"/>
    <col min="8971" max="9216" width="9.140625" style="3"/>
    <col min="9217" max="9217" width="4.42578125" style="3" customWidth="1"/>
    <col min="9218" max="9218" width="6.140625" style="3" customWidth="1"/>
    <col min="9219" max="9219" width="37.7109375" style="3" customWidth="1"/>
    <col min="9220" max="9220" width="13.42578125" style="3" customWidth="1"/>
    <col min="9221" max="9221" width="15.5703125" style="3" customWidth="1"/>
    <col min="9222" max="9222" width="15.7109375" style="3" customWidth="1"/>
    <col min="9223" max="9223" width="12.42578125" style="3" customWidth="1"/>
    <col min="9224" max="9224" width="12.28515625" style="3" customWidth="1"/>
    <col min="9225" max="9225" width="12.42578125" style="3" customWidth="1"/>
    <col min="9226" max="9226" width="12.140625" style="3" bestFit="1" customWidth="1"/>
    <col min="9227" max="9472" width="9.140625" style="3"/>
    <col min="9473" max="9473" width="4.42578125" style="3" customWidth="1"/>
    <col min="9474" max="9474" width="6.140625" style="3" customWidth="1"/>
    <col min="9475" max="9475" width="37.7109375" style="3" customWidth="1"/>
    <col min="9476" max="9476" width="13.42578125" style="3" customWidth="1"/>
    <col min="9477" max="9477" width="15.5703125" style="3" customWidth="1"/>
    <col min="9478" max="9478" width="15.7109375" style="3" customWidth="1"/>
    <col min="9479" max="9479" width="12.42578125" style="3" customWidth="1"/>
    <col min="9480" max="9480" width="12.28515625" style="3" customWidth="1"/>
    <col min="9481" max="9481" width="12.42578125" style="3" customWidth="1"/>
    <col min="9482" max="9482" width="12.140625" style="3" bestFit="1" customWidth="1"/>
    <col min="9483" max="9728" width="9.140625" style="3"/>
    <col min="9729" max="9729" width="4.42578125" style="3" customWidth="1"/>
    <col min="9730" max="9730" width="6.140625" style="3" customWidth="1"/>
    <col min="9731" max="9731" width="37.7109375" style="3" customWidth="1"/>
    <col min="9732" max="9732" width="13.42578125" style="3" customWidth="1"/>
    <col min="9733" max="9733" width="15.5703125" style="3" customWidth="1"/>
    <col min="9734" max="9734" width="15.7109375" style="3" customWidth="1"/>
    <col min="9735" max="9735" width="12.42578125" style="3" customWidth="1"/>
    <col min="9736" max="9736" width="12.28515625" style="3" customWidth="1"/>
    <col min="9737" max="9737" width="12.42578125" style="3" customWidth="1"/>
    <col min="9738" max="9738" width="12.140625" style="3" bestFit="1" customWidth="1"/>
    <col min="9739" max="9984" width="9.140625" style="3"/>
    <col min="9985" max="9985" width="4.42578125" style="3" customWidth="1"/>
    <col min="9986" max="9986" width="6.140625" style="3" customWidth="1"/>
    <col min="9987" max="9987" width="37.7109375" style="3" customWidth="1"/>
    <col min="9988" max="9988" width="13.42578125" style="3" customWidth="1"/>
    <col min="9989" max="9989" width="15.5703125" style="3" customWidth="1"/>
    <col min="9990" max="9990" width="15.7109375" style="3" customWidth="1"/>
    <col min="9991" max="9991" width="12.42578125" style="3" customWidth="1"/>
    <col min="9992" max="9992" width="12.28515625" style="3" customWidth="1"/>
    <col min="9993" max="9993" width="12.42578125" style="3" customWidth="1"/>
    <col min="9994" max="9994" width="12.140625" style="3" bestFit="1" customWidth="1"/>
    <col min="9995" max="10240" width="9.140625" style="3"/>
    <col min="10241" max="10241" width="4.42578125" style="3" customWidth="1"/>
    <col min="10242" max="10242" width="6.140625" style="3" customWidth="1"/>
    <col min="10243" max="10243" width="37.7109375" style="3" customWidth="1"/>
    <col min="10244" max="10244" width="13.42578125" style="3" customWidth="1"/>
    <col min="10245" max="10245" width="15.5703125" style="3" customWidth="1"/>
    <col min="10246" max="10246" width="15.7109375" style="3" customWidth="1"/>
    <col min="10247" max="10247" width="12.42578125" style="3" customWidth="1"/>
    <col min="10248" max="10248" width="12.28515625" style="3" customWidth="1"/>
    <col min="10249" max="10249" width="12.42578125" style="3" customWidth="1"/>
    <col min="10250" max="10250" width="12.140625" style="3" bestFit="1" customWidth="1"/>
    <col min="10251" max="10496" width="9.140625" style="3"/>
    <col min="10497" max="10497" width="4.42578125" style="3" customWidth="1"/>
    <col min="10498" max="10498" width="6.140625" style="3" customWidth="1"/>
    <col min="10499" max="10499" width="37.7109375" style="3" customWidth="1"/>
    <col min="10500" max="10500" width="13.42578125" style="3" customWidth="1"/>
    <col min="10501" max="10501" width="15.5703125" style="3" customWidth="1"/>
    <col min="10502" max="10502" width="15.7109375" style="3" customWidth="1"/>
    <col min="10503" max="10503" width="12.42578125" style="3" customWidth="1"/>
    <col min="10504" max="10504" width="12.28515625" style="3" customWidth="1"/>
    <col min="10505" max="10505" width="12.42578125" style="3" customWidth="1"/>
    <col min="10506" max="10506" width="12.140625" style="3" bestFit="1" customWidth="1"/>
    <col min="10507" max="10752" width="9.140625" style="3"/>
    <col min="10753" max="10753" width="4.42578125" style="3" customWidth="1"/>
    <col min="10754" max="10754" width="6.140625" style="3" customWidth="1"/>
    <col min="10755" max="10755" width="37.7109375" style="3" customWidth="1"/>
    <col min="10756" max="10756" width="13.42578125" style="3" customWidth="1"/>
    <col min="10757" max="10757" width="15.5703125" style="3" customWidth="1"/>
    <col min="10758" max="10758" width="15.7109375" style="3" customWidth="1"/>
    <col min="10759" max="10759" width="12.42578125" style="3" customWidth="1"/>
    <col min="10760" max="10760" width="12.28515625" style="3" customWidth="1"/>
    <col min="10761" max="10761" width="12.42578125" style="3" customWidth="1"/>
    <col min="10762" max="10762" width="12.140625" style="3" bestFit="1" customWidth="1"/>
    <col min="10763" max="11008" width="9.140625" style="3"/>
    <col min="11009" max="11009" width="4.42578125" style="3" customWidth="1"/>
    <col min="11010" max="11010" width="6.140625" style="3" customWidth="1"/>
    <col min="11011" max="11011" width="37.7109375" style="3" customWidth="1"/>
    <col min="11012" max="11012" width="13.42578125" style="3" customWidth="1"/>
    <col min="11013" max="11013" width="15.5703125" style="3" customWidth="1"/>
    <col min="11014" max="11014" width="15.7109375" style="3" customWidth="1"/>
    <col min="11015" max="11015" width="12.42578125" style="3" customWidth="1"/>
    <col min="11016" max="11016" width="12.28515625" style="3" customWidth="1"/>
    <col min="11017" max="11017" width="12.42578125" style="3" customWidth="1"/>
    <col min="11018" max="11018" width="12.140625" style="3" bestFit="1" customWidth="1"/>
    <col min="11019" max="11264" width="9.140625" style="3"/>
    <col min="11265" max="11265" width="4.42578125" style="3" customWidth="1"/>
    <col min="11266" max="11266" width="6.140625" style="3" customWidth="1"/>
    <col min="11267" max="11267" width="37.7109375" style="3" customWidth="1"/>
    <col min="11268" max="11268" width="13.42578125" style="3" customWidth="1"/>
    <col min="11269" max="11269" width="15.5703125" style="3" customWidth="1"/>
    <col min="11270" max="11270" width="15.7109375" style="3" customWidth="1"/>
    <col min="11271" max="11271" width="12.42578125" style="3" customWidth="1"/>
    <col min="11272" max="11272" width="12.28515625" style="3" customWidth="1"/>
    <col min="11273" max="11273" width="12.42578125" style="3" customWidth="1"/>
    <col min="11274" max="11274" width="12.140625" style="3" bestFit="1" customWidth="1"/>
    <col min="11275" max="11520" width="9.140625" style="3"/>
    <col min="11521" max="11521" width="4.42578125" style="3" customWidth="1"/>
    <col min="11522" max="11522" width="6.140625" style="3" customWidth="1"/>
    <col min="11523" max="11523" width="37.7109375" style="3" customWidth="1"/>
    <col min="11524" max="11524" width="13.42578125" style="3" customWidth="1"/>
    <col min="11525" max="11525" width="15.5703125" style="3" customWidth="1"/>
    <col min="11526" max="11526" width="15.7109375" style="3" customWidth="1"/>
    <col min="11527" max="11527" width="12.42578125" style="3" customWidth="1"/>
    <col min="11528" max="11528" width="12.28515625" style="3" customWidth="1"/>
    <col min="11529" max="11529" width="12.42578125" style="3" customWidth="1"/>
    <col min="11530" max="11530" width="12.140625" style="3" bestFit="1" customWidth="1"/>
    <col min="11531" max="11776" width="9.140625" style="3"/>
    <col min="11777" max="11777" width="4.42578125" style="3" customWidth="1"/>
    <col min="11778" max="11778" width="6.140625" style="3" customWidth="1"/>
    <col min="11779" max="11779" width="37.7109375" style="3" customWidth="1"/>
    <col min="11780" max="11780" width="13.42578125" style="3" customWidth="1"/>
    <col min="11781" max="11781" width="15.5703125" style="3" customWidth="1"/>
    <col min="11782" max="11782" width="15.7109375" style="3" customWidth="1"/>
    <col min="11783" max="11783" width="12.42578125" style="3" customWidth="1"/>
    <col min="11784" max="11784" width="12.28515625" style="3" customWidth="1"/>
    <col min="11785" max="11785" width="12.42578125" style="3" customWidth="1"/>
    <col min="11786" max="11786" width="12.140625" style="3" bestFit="1" customWidth="1"/>
    <col min="11787" max="12032" width="9.140625" style="3"/>
    <col min="12033" max="12033" width="4.42578125" style="3" customWidth="1"/>
    <col min="12034" max="12034" width="6.140625" style="3" customWidth="1"/>
    <col min="12035" max="12035" width="37.7109375" style="3" customWidth="1"/>
    <col min="12036" max="12036" width="13.42578125" style="3" customWidth="1"/>
    <col min="12037" max="12037" width="15.5703125" style="3" customWidth="1"/>
    <col min="12038" max="12038" width="15.7109375" style="3" customWidth="1"/>
    <col min="12039" max="12039" width="12.42578125" style="3" customWidth="1"/>
    <col min="12040" max="12040" width="12.28515625" style="3" customWidth="1"/>
    <col min="12041" max="12041" width="12.42578125" style="3" customWidth="1"/>
    <col min="12042" max="12042" width="12.140625" style="3" bestFit="1" customWidth="1"/>
    <col min="12043" max="12288" width="9.140625" style="3"/>
    <col min="12289" max="12289" width="4.42578125" style="3" customWidth="1"/>
    <col min="12290" max="12290" width="6.140625" style="3" customWidth="1"/>
    <col min="12291" max="12291" width="37.7109375" style="3" customWidth="1"/>
    <col min="12292" max="12292" width="13.42578125" style="3" customWidth="1"/>
    <col min="12293" max="12293" width="15.5703125" style="3" customWidth="1"/>
    <col min="12294" max="12294" width="15.7109375" style="3" customWidth="1"/>
    <col min="12295" max="12295" width="12.42578125" style="3" customWidth="1"/>
    <col min="12296" max="12296" width="12.28515625" style="3" customWidth="1"/>
    <col min="12297" max="12297" width="12.42578125" style="3" customWidth="1"/>
    <col min="12298" max="12298" width="12.140625" style="3" bestFit="1" customWidth="1"/>
    <col min="12299" max="12544" width="9.140625" style="3"/>
    <col min="12545" max="12545" width="4.42578125" style="3" customWidth="1"/>
    <col min="12546" max="12546" width="6.140625" style="3" customWidth="1"/>
    <col min="12547" max="12547" width="37.7109375" style="3" customWidth="1"/>
    <col min="12548" max="12548" width="13.42578125" style="3" customWidth="1"/>
    <col min="12549" max="12549" width="15.5703125" style="3" customWidth="1"/>
    <col min="12550" max="12550" width="15.7109375" style="3" customWidth="1"/>
    <col min="12551" max="12551" width="12.42578125" style="3" customWidth="1"/>
    <col min="12552" max="12552" width="12.28515625" style="3" customWidth="1"/>
    <col min="12553" max="12553" width="12.42578125" style="3" customWidth="1"/>
    <col min="12554" max="12554" width="12.140625" style="3" bestFit="1" customWidth="1"/>
    <col min="12555" max="12800" width="9.140625" style="3"/>
    <col min="12801" max="12801" width="4.42578125" style="3" customWidth="1"/>
    <col min="12802" max="12802" width="6.140625" style="3" customWidth="1"/>
    <col min="12803" max="12803" width="37.7109375" style="3" customWidth="1"/>
    <col min="12804" max="12804" width="13.42578125" style="3" customWidth="1"/>
    <col min="12805" max="12805" width="15.5703125" style="3" customWidth="1"/>
    <col min="12806" max="12806" width="15.7109375" style="3" customWidth="1"/>
    <col min="12807" max="12807" width="12.42578125" style="3" customWidth="1"/>
    <col min="12808" max="12808" width="12.28515625" style="3" customWidth="1"/>
    <col min="12809" max="12809" width="12.42578125" style="3" customWidth="1"/>
    <col min="12810" max="12810" width="12.140625" style="3" bestFit="1" customWidth="1"/>
    <col min="12811" max="13056" width="9.140625" style="3"/>
    <col min="13057" max="13057" width="4.42578125" style="3" customWidth="1"/>
    <col min="13058" max="13058" width="6.140625" style="3" customWidth="1"/>
    <col min="13059" max="13059" width="37.7109375" style="3" customWidth="1"/>
    <col min="13060" max="13060" width="13.42578125" style="3" customWidth="1"/>
    <col min="13061" max="13061" width="15.5703125" style="3" customWidth="1"/>
    <col min="13062" max="13062" width="15.7109375" style="3" customWidth="1"/>
    <col min="13063" max="13063" width="12.42578125" style="3" customWidth="1"/>
    <col min="13064" max="13064" width="12.28515625" style="3" customWidth="1"/>
    <col min="13065" max="13065" width="12.42578125" style="3" customWidth="1"/>
    <col min="13066" max="13066" width="12.140625" style="3" bestFit="1" customWidth="1"/>
    <col min="13067" max="13312" width="9.140625" style="3"/>
    <col min="13313" max="13313" width="4.42578125" style="3" customWidth="1"/>
    <col min="13314" max="13314" width="6.140625" style="3" customWidth="1"/>
    <col min="13315" max="13315" width="37.7109375" style="3" customWidth="1"/>
    <col min="13316" max="13316" width="13.42578125" style="3" customWidth="1"/>
    <col min="13317" max="13317" width="15.5703125" style="3" customWidth="1"/>
    <col min="13318" max="13318" width="15.7109375" style="3" customWidth="1"/>
    <col min="13319" max="13319" width="12.42578125" style="3" customWidth="1"/>
    <col min="13320" max="13320" width="12.28515625" style="3" customWidth="1"/>
    <col min="13321" max="13321" width="12.42578125" style="3" customWidth="1"/>
    <col min="13322" max="13322" width="12.140625" style="3" bestFit="1" customWidth="1"/>
    <col min="13323" max="13568" width="9.140625" style="3"/>
    <col min="13569" max="13569" width="4.42578125" style="3" customWidth="1"/>
    <col min="13570" max="13570" width="6.140625" style="3" customWidth="1"/>
    <col min="13571" max="13571" width="37.7109375" style="3" customWidth="1"/>
    <col min="13572" max="13572" width="13.42578125" style="3" customWidth="1"/>
    <col min="13573" max="13573" width="15.5703125" style="3" customWidth="1"/>
    <col min="13574" max="13574" width="15.7109375" style="3" customWidth="1"/>
    <col min="13575" max="13575" width="12.42578125" style="3" customWidth="1"/>
    <col min="13576" max="13576" width="12.28515625" style="3" customWidth="1"/>
    <col min="13577" max="13577" width="12.42578125" style="3" customWidth="1"/>
    <col min="13578" max="13578" width="12.140625" style="3" bestFit="1" customWidth="1"/>
    <col min="13579" max="13824" width="9.140625" style="3"/>
    <col min="13825" max="13825" width="4.42578125" style="3" customWidth="1"/>
    <col min="13826" max="13826" width="6.140625" style="3" customWidth="1"/>
    <col min="13827" max="13827" width="37.7109375" style="3" customWidth="1"/>
    <col min="13828" max="13828" width="13.42578125" style="3" customWidth="1"/>
    <col min="13829" max="13829" width="15.5703125" style="3" customWidth="1"/>
    <col min="13830" max="13830" width="15.7109375" style="3" customWidth="1"/>
    <col min="13831" max="13831" width="12.42578125" style="3" customWidth="1"/>
    <col min="13832" max="13832" width="12.28515625" style="3" customWidth="1"/>
    <col min="13833" max="13833" width="12.42578125" style="3" customWidth="1"/>
    <col min="13834" max="13834" width="12.140625" style="3" bestFit="1" customWidth="1"/>
    <col min="13835" max="14080" width="9.140625" style="3"/>
    <col min="14081" max="14081" width="4.42578125" style="3" customWidth="1"/>
    <col min="14082" max="14082" width="6.140625" style="3" customWidth="1"/>
    <col min="14083" max="14083" width="37.7109375" style="3" customWidth="1"/>
    <col min="14084" max="14084" width="13.42578125" style="3" customWidth="1"/>
    <col min="14085" max="14085" width="15.5703125" style="3" customWidth="1"/>
    <col min="14086" max="14086" width="15.7109375" style="3" customWidth="1"/>
    <col min="14087" max="14087" width="12.42578125" style="3" customWidth="1"/>
    <col min="14088" max="14088" width="12.28515625" style="3" customWidth="1"/>
    <col min="14089" max="14089" width="12.42578125" style="3" customWidth="1"/>
    <col min="14090" max="14090" width="12.140625" style="3" bestFit="1" customWidth="1"/>
    <col min="14091" max="14336" width="9.140625" style="3"/>
    <col min="14337" max="14337" width="4.42578125" style="3" customWidth="1"/>
    <col min="14338" max="14338" width="6.140625" style="3" customWidth="1"/>
    <col min="14339" max="14339" width="37.7109375" style="3" customWidth="1"/>
    <col min="14340" max="14340" width="13.42578125" style="3" customWidth="1"/>
    <col min="14341" max="14341" width="15.5703125" style="3" customWidth="1"/>
    <col min="14342" max="14342" width="15.7109375" style="3" customWidth="1"/>
    <col min="14343" max="14343" width="12.42578125" style="3" customWidth="1"/>
    <col min="14344" max="14344" width="12.28515625" style="3" customWidth="1"/>
    <col min="14345" max="14345" width="12.42578125" style="3" customWidth="1"/>
    <col min="14346" max="14346" width="12.140625" style="3" bestFit="1" customWidth="1"/>
    <col min="14347" max="14592" width="9.140625" style="3"/>
    <col min="14593" max="14593" width="4.42578125" style="3" customWidth="1"/>
    <col min="14594" max="14594" width="6.140625" style="3" customWidth="1"/>
    <col min="14595" max="14595" width="37.7109375" style="3" customWidth="1"/>
    <col min="14596" max="14596" width="13.42578125" style="3" customWidth="1"/>
    <col min="14597" max="14597" width="15.5703125" style="3" customWidth="1"/>
    <col min="14598" max="14598" width="15.7109375" style="3" customWidth="1"/>
    <col min="14599" max="14599" width="12.42578125" style="3" customWidth="1"/>
    <col min="14600" max="14600" width="12.28515625" style="3" customWidth="1"/>
    <col min="14601" max="14601" width="12.42578125" style="3" customWidth="1"/>
    <col min="14602" max="14602" width="12.140625" style="3" bestFit="1" customWidth="1"/>
    <col min="14603" max="14848" width="9.140625" style="3"/>
    <col min="14849" max="14849" width="4.42578125" style="3" customWidth="1"/>
    <col min="14850" max="14850" width="6.140625" style="3" customWidth="1"/>
    <col min="14851" max="14851" width="37.7109375" style="3" customWidth="1"/>
    <col min="14852" max="14852" width="13.42578125" style="3" customWidth="1"/>
    <col min="14853" max="14853" width="15.5703125" style="3" customWidth="1"/>
    <col min="14854" max="14854" width="15.7109375" style="3" customWidth="1"/>
    <col min="14855" max="14855" width="12.42578125" style="3" customWidth="1"/>
    <col min="14856" max="14856" width="12.28515625" style="3" customWidth="1"/>
    <col min="14857" max="14857" width="12.42578125" style="3" customWidth="1"/>
    <col min="14858" max="14858" width="12.140625" style="3" bestFit="1" customWidth="1"/>
    <col min="14859" max="15104" width="9.140625" style="3"/>
    <col min="15105" max="15105" width="4.42578125" style="3" customWidth="1"/>
    <col min="15106" max="15106" width="6.140625" style="3" customWidth="1"/>
    <col min="15107" max="15107" width="37.7109375" style="3" customWidth="1"/>
    <col min="15108" max="15108" width="13.42578125" style="3" customWidth="1"/>
    <col min="15109" max="15109" width="15.5703125" style="3" customWidth="1"/>
    <col min="15110" max="15110" width="15.7109375" style="3" customWidth="1"/>
    <col min="15111" max="15111" width="12.42578125" style="3" customWidth="1"/>
    <col min="15112" max="15112" width="12.28515625" style="3" customWidth="1"/>
    <col min="15113" max="15113" width="12.42578125" style="3" customWidth="1"/>
    <col min="15114" max="15114" width="12.140625" style="3" bestFit="1" customWidth="1"/>
    <col min="15115" max="15360" width="9.140625" style="3"/>
    <col min="15361" max="15361" width="4.42578125" style="3" customWidth="1"/>
    <col min="15362" max="15362" width="6.140625" style="3" customWidth="1"/>
    <col min="15363" max="15363" width="37.7109375" style="3" customWidth="1"/>
    <col min="15364" max="15364" width="13.42578125" style="3" customWidth="1"/>
    <col min="15365" max="15365" width="15.5703125" style="3" customWidth="1"/>
    <col min="15366" max="15366" width="15.7109375" style="3" customWidth="1"/>
    <col min="15367" max="15367" width="12.42578125" style="3" customWidth="1"/>
    <col min="15368" max="15368" width="12.28515625" style="3" customWidth="1"/>
    <col min="15369" max="15369" width="12.42578125" style="3" customWidth="1"/>
    <col min="15370" max="15370" width="12.140625" style="3" bestFit="1" customWidth="1"/>
    <col min="15371" max="15616" width="9.140625" style="3"/>
    <col min="15617" max="15617" width="4.42578125" style="3" customWidth="1"/>
    <col min="15618" max="15618" width="6.140625" style="3" customWidth="1"/>
    <col min="15619" max="15619" width="37.7109375" style="3" customWidth="1"/>
    <col min="15620" max="15620" width="13.42578125" style="3" customWidth="1"/>
    <col min="15621" max="15621" width="15.5703125" style="3" customWidth="1"/>
    <col min="15622" max="15622" width="15.7109375" style="3" customWidth="1"/>
    <col min="15623" max="15623" width="12.42578125" style="3" customWidth="1"/>
    <col min="15624" max="15624" width="12.28515625" style="3" customWidth="1"/>
    <col min="15625" max="15625" width="12.42578125" style="3" customWidth="1"/>
    <col min="15626" max="15626" width="12.140625" style="3" bestFit="1" customWidth="1"/>
    <col min="15627" max="15872" width="9.140625" style="3"/>
    <col min="15873" max="15873" width="4.42578125" style="3" customWidth="1"/>
    <col min="15874" max="15874" width="6.140625" style="3" customWidth="1"/>
    <col min="15875" max="15875" width="37.7109375" style="3" customWidth="1"/>
    <col min="15876" max="15876" width="13.42578125" style="3" customWidth="1"/>
    <col min="15877" max="15877" width="15.5703125" style="3" customWidth="1"/>
    <col min="15878" max="15878" width="15.7109375" style="3" customWidth="1"/>
    <col min="15879" max="15879" width="12.42578125" style="3" customWidth="1"/>
    <col min="15880" max="15880" width="12.28515625" style="3" customWidth="1"/>
    <col min="15881" max="15881" width="12.42578125" style="3" customWidth="1"/>
    <col min="15882" max="15882" width="12.140625" style="3" bestFit="1" customWidth="1"/>
    <col min="15883" max="16128" width="9.140625" style="3"/>
    <col min="16129" max="16129" width="4.42578125" style="3" customWidth="1"/>
    <col min="16130" max="16130" width="6.140625" style="3" customWidth="1"/>
    <col min="16131" max="16131" width="37.7109375" style="3" customWidth="1"/>
    <col min="16132" max="16132" width="13.42578125" style="3" customWidth="1"/>
    <col min="16133" max="16133" width="15.5703125" style="3" customWidth="1"/>
    <col min="16134" max="16134" width="15.7109375" style="3" customWidth="1"/>
    <col min="16135" max="16135" width="12.42578125" style="3" customWidth="1"/>
    <col min="16136" max="16136" width="12.28515625" style="3" customWidth="1"/>
    <col min="16137" max="16137" width="12.42578125" style="3" customWidth="1"/>
    <col min="16138" max="16138" width="12.140625" style="3" bestFit="1" customWidth="1"/>
    <col min="16139" max="16384" width="9.140625" style="3"/>
  </cols>
  <sheetData>
    <row r="1" spans="1:12" x14ac:dyDescent="0.25">
      <c r="E1" s="188" t="s">
        <v>178</v>
      </c>
      <c r="F1" s="189"/>
      <c r="G1" s="189"/>
      <c r="H1" s="189"/>
      <c r="I1" s="189"/>
    </row>
    <row r="2" spans="1:12" x14ac:dyDescent="0.25">
      <c r="E2" s="186" t="s">
        <v>177</v>
      </c>
      <c r="F2" s="187"/>
      <c r="G2" s="187"/>
      <c r="H2" s="187"/>
      <c r="I2" s="187"/>
    </row>
    <row r="3" spans="1:12" s="4" customFormat="1" ht="13.5" x14ac:dyDescent="0.25">
      <c r="B3" s="182" t="s">
        <v>10</v>
      </c>
      <c r="C3" s="183"/>
      <c r="D3" s="183"/>
      <c r="E3" s="187"/>
      <c r="F3" s="187"/>
      <c r="G3" s="187"/>
      <c r="H3" s="187"/>
      <c r="I3" s="187"/>
    </row>
    <row r="4" spans="1:12" s="4" customFormat="1" x14ac:dyDescent="0.25">
      <c r="B4" s="182" t="s">
        <v>11</v>
      </c>
      <c r="C4" s="183"/>
      <c r="D4" s="131"/>
      <c r="E4" s="187"/>
      <c r="F4" s="187"/>
      <c r="G4" s="187"/>
      <c r="H4" s="187"/>
      <c r="I4" s="187"/>
    </row>
    <row r="5" spans="1:12" s="4" customFormat="1" ht="18.75" x14ac:dyDescent="0.3">
      <c r="A5" s="177"/>
      <c r="B5" s="177"/>
      <c r="C5" s="177"/>
      <c r="D5" s="177"/>
      <c r="E5" s="177"/>
      <c r="F5" s="177"/>
      <c r="G5" s="177"/>
      <c r="H5" s="177"/>
      <c r="I5" s="177"/>
    </row>
    <row r="6" spans="1:12" s="4" customFormat="1" ht="18.75" x14ac:dyDescent="0.3">
      <c r="A6" s="177" t="s">
        <v>164</v>
      </c>
      <c r="B6" s="177"/>
      <c r="C6" s="177"/>
      <c r="D6" s="177"/>
      <c r="E6" s="177"/>
      <c r="F6" s="177"/>
      <c r="G6" s="177"/>
      <c r="H6" s="177"/>
      <c r="I6" s="177"/>
    </row>
    <row r="7" spans="1:12" s="4" customFormat="1" ht="18.75" x14ac:dyDescent="0.25">
      <c r="A7" s="159" t="s">
        <v>12</v>
      </c>
      <c r="B7" s="159"/>
      <c r="C7" s="159"/>
      <c r="D7" s="159"/>
      <c r="E7" s="159"/>
      <c r="F7" s="159"/>
      <c r="G7" s="159"/>
      <c r="H7" s="159"/>
      <c r="I7" s="159"/>
      <c r="J7" s="9"/>
      <c r="K7" s="9"/>
      <c r="L7" s="9"/>
    </row>
    <row r="8" spans="1:12" s="4" customFormat="1" ht="15" x14ac:dyDescent="0.25">
      <c r="A8" s="160" t="s">
        <v>180</v>
      </c>
      <c r="B8" s="161"/>
      <c r="C8" s="161"/>
      <c r="D8" s="161"/>
      <c r="E8" s="161"/>
      <c r="F8" s="162"/>
      <c r="G8" s="162"/>
      <c r="H8" s="162"/>
      <c r="I8" s="162"/>
    </row>
    <row r="9" spans="1:12" s="4" customFormat="1" ht="12.75" x14ac:dyDescent="0.2">
      <c r="F9" s="4" t="s">
        <v>13</v>
      </c>
      <c r="H9" s="10"/>
      <c r="I9" s="10"/>
    </row>
    <row r="10" spans="1:12" s="4" customFormat="1" x14ac:dyDescent="0.2">
      <c r="A10" s="163" t="s">
        <v>14</v>
      </c>
      <c r="B10" s="165" t="s">
        <v>15</v>
      </c>
      <c r="C10" s="166"/>
      <c r="D10" s="163" t="s">
        <v>16</v>
      </c>
      <c r="E10" s="169" t="s">
        <v>17</v>
      </c>
      <c r="F10" s="184" t="s">
        <v>176</v>
      </c>
      <c r="G10" s="143"/>
      <c r="H10" s="143"/>
      <c r="I10" s="144"/>
    </row>
    <row r="11" spans="1:12" s="4" customFormat="1" ht="33" customHeight="1" x14ac:dyDescent="0.2">
      <c r="A11" s="164"/>
      <c r="B11" s="167"/>
      <c r="C11" s="168"/>
      <c r="D11" s="164"/>
      <c r="E11" s="170"/>
      <c r="F11" s="185"/>
      <c r="G11" s="145"/>
      <c r="H11" s="145"/>
      <c r="I11" s="146"/>
    </row>
    <row r="12" spans="1:12" s="4" customFormat="1" ht="12.75" x14ac:dyDescent="0.2">
      <c r="A12" s="13">
        <v>1</v>
      </c>
      <c r="B12" s="14">
        <v>2</v>
      </c>
      <c r="C12" s="15"/>
      <c r="D12" s="16">
        <v>3</v>
      </c>
      <c r="E12" s="17">
        <v>4</v>
      </c>
      <c r="F12" s="16">
        <v>5</v>
      </c>
      <c r="G12" s="16">
        <v>7</v>
      </c>
      <c r="H12" s="16">
        <v>9</v>
      </c>
      <c r="I12" s="16">
        <v>11</v>
      </c>
    </row>
    <row r="13" spans="1:12" s="4" customFormat="1" x14ac:dyDescent="0.2">
      <c r="A13" s="18" t="s">
        <v>19</v>
      </c>
      <c r="B13" s="174" t="s">
        <v>20</v>
      </c>
      <c r="C13" s="175"/>
      <c r="D13" s="19"/>
      <c r="E13" s="19"/>
      <c r="F13" s="20"/>
      <c r="G13" s="21"/>
      <c r="H13" s="22"/>
      <c r="I13" s="22"/>
      <c r="J13" s="23"/>
      <c r="K13" s="24"/>
      <c r="L13" s="25"/>
    </row>
    <row r="14" spans="1:12" s="8" customFormat="1" x14ac:dyDescent="0.2">
      <c r="A14" s="26" t="s">
        <v>4</v>
      </c>
      <c r="B14" s="27" t="s">
        <v>21</v>
      </c>
      <c r="C14" s="28"/>
      <c r="D14" s="29">
        <f t="shared" ref="D14:F14" si="0">D15+D23+D27</f>
        <v>174003770</v>
      </c>
      <c r="E14" s="29">
        <f t="shared" si="0"/>
        <v>174003770</v>
      </c>
      <c r="F14" s="29">
        <f t="shared" si="0"/>
        <v>174003770</v>
      </c>
      <c r="G14" s="29"/>
      <c r="H14" s="29"/>
      <c r="I14" s="29"/>
      <c r="J14" s="23"/>
      <c r="K14" s="24"/>
      <c r="L14" s="30"/>
    </row>
    <row r="15" spans="1:12" s="8" customFormat="1" x14ac:dyDescent="0.2">
      <c r="A15" s="26">
        <v>1</v>
      </c>
      <c r="B15" s="27" t="s">
        <v>22</v>
      </c>
      <c r="C15" s="28"/>
      <c r="D15" s="29">
        <f t="shared" ref="D15:F15" si="1">D16+D19</f>
        <v>111837500</v>
      </c>
      <c r="E15" s="29">
        <f t="shared" si="1"/>
        <v>111837500</v>
      </c>
      <c r="F15" s="29">
        <f t="shared" si="1"/>
        <v>111837500</v>
      </c>
      <c r="G15" s="29"/>
      <c r="H15" s="29"/>
      <c r="I15" s="29"/>
      <c r="J15" s="23"/>
      <c r="K15" s="24"/>
      <c r="L15" s="30"/>
    </row>
    <row r="16" spans="1:12" s="8" customFormat="1" x14ac:dyDescent="0.2">
      <c r="A16" s="26" t="s">
        <v>6</v>
      </c>
      <c r="B16" s="27" t="s">
        <v>23</v>
      </c>
      <c r="C16" s="28"/>
      <c r="D16" s="29">
        <f>D18+D17</f>
        <v>2400000</v>
      </c>
      <c r="E16" s="29">
        <f>E18+E17</f>
        <v>2400000</v>
      </c>
      <c r="F16" s="31">
        <f t="shared" ref="F16" si="2">F18</f>
        <v>2400000</v>
      </c>
      <c r="G16" s="31"/>
      <c r="H16" s="31"/>
      <c r="I16" s="31"/>
      <c r="J16" s="23"/>
      <c r="K16" s="24"/>
      <c r="L16" s="30"/>
    </row>
    <row r="17" spans="1:12" s="8" customFormat="1" x14ac:dyDescent="0.2">
      <c r="A17" s="26"/>
      <c r="B17" s="32" t="s">
        <v>24</v>
      </c>
      <c r="C17" s="28"/>
      <c r="D17" s="29">
        <f>G17</f>
        <v>0</v>
      </c>
      <c r="E17" s="29">
        <f>D17</f>
        <v>0</v>
      </c>
      <c r="F17" s="31"/>
      <c r="G17" s="31"/>
      <c r="H17" s="31"/>
      <c r="I17" s="31"/>
      <c r="J17" s="23"/>
      <c r="K17" s="24"/>
      <c r="L17" s="30"/>
    </row>
    <row r="18" spans="1:12" s="37" customFormat="1" ht="27" customHeight="1" x14ac:dyDescent="0.25">
      <c r="A18" s="33"/>
      <c r="B18" s="176" t="s">
        <v>25</v>
      </c>
      <c r="C18" s="149"/>
      <c r="D18" s="34">
        <f>F18+G18+H18+I18</f>
        <v>2400000</v>
      </c>
      <c r="E18" s="34">
        <f>D18</f>
        <v>2400000</v>
      </c>
      <c r="F18" s="35">
        <v>2400000</v>
      </c>
      <c r="G18" s="36"/>
      <c r="H18" s="36"/>
      <c r="I18" s="36"/>
      <c r="J18" s="23"/>
      <c r="K18" s="24"/>
      <c r="L18" s="25"/>
    </row>
    <row r="19" spans="1:12" s="8" customFormat="1" x14ac:dyDescent="0.2">
      <c r="A19" s="26" t="s">
        <v>7</v>
      </c>
      <c r="B19" s="38" t="s">
        <v>26</v>
      </c>
      <c r="C19" s="39"/>
      <c r="D19" s="31">
        <f t="shared" ref="D19:F19" si="3">SUM(D20:D22)</f>
        <v>109437500</v>
      </c>
      <c r="E19" s="31">
        <f t="shared" si="3"/>
        <v>109437500</v>
      </c>
      <c r="F19" s="31">
        <f t="shared" si="3"/>
        <v>109437500</v>
      </c>
      <c r="G19" s="31"/>
      <c r="H19" s="31"/>
      <c r="I19" s="31"/>
      <c r="J19" s="23"/>
      <c r="K19" s="24"/>
      <c r="L19" s="30"/>
    </row>
    <row r="20" spans="1:12" s="4" customFormat="1" x14ac:dyDescent="0.25">
      <c r="A20" s="40"/>
      <c r="B20" s="150" t="s">
        <v>27</v>
      </c>
      <c r="C20" s="153"/>
      <c r="D20" s="34">
        <f>F20+G20+H20+I20</f>
        <v>12000000</v>
      </c>
      <c r="E20" s="34">
        <f>D20</f>
        <v>12000000</v>
      </c>
      <c r="F20" s="35">
        <v>12000000</v>
      </c>
      <c r="G20" s="36"/>
      <c r="H20" s="36"/>
      <c r="I20" s="36"/>
      <c r="J20" s="23"/>
      <c r="K20" s="24"/>
      <c r="L20" s="25"/>
    </row>
    <row r="21" spans="1:12" s="4" customFormat="1" x14ac:dyDescent="0.25">
      <c r="A21" s="40"/>
      <c r="B21" s="150" t="s">
        <v>28</v>
      </c>
      <c r="C21" s="153"/>
      <c r="D21" s="34">
        <f>F21+G21+H21+I21</f>
        <v>91437500</v>
      </c>
      <c r="E21" s="34">
        <f>D21</f>
        <v>91437500</v>
      </c>
      <c r="F21" s="35">
        <v>91437500</v>
      </c>
      <c r="G21" s="36"/>
      <c r="H21" s="36"/>
      <c r="I21" s="36"/>
      <c r="J21" s="23"/>
      <c r="K21" s="24"/>
      <c r="L21" s="25"/>
    </row>
    <row r="22" spans="1:12" s="4" customFormat="1" x14ac:dyDescent="0.25">
      <c r="A22" s="40"/>
      <c r="B22" s="150" t="s">
        <v>29</v>
      </c>
      <c r="C22" s="153"/>
      <c r="D22" s="34">
        <f>F22+G22+H22+I22</f>
        <v>6000000</v>
      </c>
      <c r="E22" s="34">
        <f>D22</f>
        <v>6000000</v>
      </c>
      <c r="F22" s="35">
        <f>'[1]mẫu 2a'!$E$20</f>
        <v>6000000</v>
      </c>
      <c r="G22" s="41"/>
      <c r="H22" s="36"/>
      <c r="I22" s="36"/>
      <c r="J22" s="23"/>
      <c r="K22" s="24"/>
      <c r="L22" s="25"/>
    </row>
    <row r="23" spans="1:12" s="43" customFormat="1" x14ac:dyDescent="0.25">
      <c r="A23" s="42">
        <v>2</v>
      </c>
      <c r="B23" s="157" t="s">
        <v>30</v>
      </c>
      <c r="C23" s="158"/>
      <c r="D23" s="31">
        <f t="shared" ref="D23:F23" si="4">SUM(D24:D26)</f>
        <v>50006270</v>
      </c>
      <c r="E23" s="31">
        <f t="shared" si="4"/>
        <v>50006270</v>
      </c>
      <c r="F23" s="31">
        <f t="shared" si="4"/>
        <v>50006270</v>
      </c>
      <c r="G23" s="31"/>
      <c r="H23" s="31"/>
      <c r="I23" s="31"/>
      <c r="J23" s="23"/>
      <c r="K23" s="24"/>
      <c r="L23" s="30"/>
    </row>
    <row r="24" spans="1:12" s="37" customFormat="1" x14ac:dyDescent="0.25">
      <c r="A24" s="33"/>
      <c r="B24" s="44" t="s">
        <v>31</v>
      </c>
      <c r="C24" s="45"/>
      <c r="D24" s="34">
        <f t="shared" ref="D24:D42" si="5">F24+G24+H24+I24</f>
        <v>50000000</v>
      </c>
      <c r="E24" s="34">
        <f>D24</f>
        <v>50000000</v>
      </c>
      <c r="F24" s="35">
        <f>'[2]Chi tiet mau 2b'!$D$20</f>
        <v>50000000</v>
      </c>
      <c r="G24" s="36"/>
      <c r="H24" s="36"/>
      <c r="I24" s="36"/>
      <c r="J24" s="23"/>
      <c r="K24" s="24"/>
      <c r="L24" s="25"/>
    </row>
    <row r="25" spans="1:12" s="37" customFormat="1" x14ac:dyDescent="0.25">
      <c r="A25" s="33"/>
      <c r="B25" s="46" t="s">
        <v>32</v>
      </c>
      <c r="C25" s="47"/>
      <c r="D25" s="34">
        <f t="shared" si="5"/>
        <v>0</v>
      </c>
      <c r="E25" s="34">
        <f t="shared" ref="E25:E42" si="6">D25</f>
        <v>0</v>
      </c>
      <c r="F25" s="35"/>
      <c r="G25" s="41"/>
      <c r="H25" s="46"/>
      <c r="I25" s="41"/>
      <c r="J25" s="48"/>
      <c r="K25" s="49"/>
      <c r="L25" s="25"/>
    </row>
    <row r="26" spans="1:12" s="37" customFormat="1" x14ac:dyDescent="0.25">
      <c r="A26" s="33"/>
      <c r="B26" s="148" t="s">
        <v>33</v>
      </c>
      <c r="C26" s="149"/>
      <c r="D26" s="34">
        <f t="shared" si="5"/>
        <v>6270</v>
      </c>
      <c r="E26" s="34">
        <f t="shared" si="6"/>
        <v>6270</v>
      </c>
      <c r="F26" s="35">
        <f>'[2]Chi tiet mau 2b'!$D$24</f>
        <v>6270</v>
      </c>
      <c r="G26" s="41"/>
      <c r="H26" s="41"/>
      <c r="I26" s="41"/>
      <c r="J26" s="48"/>
      <c r="K26" s="49"/>
      <c r="L26" s="25"/>
    </row>
    <row r="27" spans="1:12" s="8" customFormat="1" x14ac:dyDescent="0.2">
      <c r="A27" s="26">
        <v>3</v>
      </c>
      <c r="B27" s="50" t="s">
        <v>34</v>
      </c>
      <c r="C27" s="51"/>
      <c r="D27" s="29">
        <f t="shared" si="5"/>
        <v>12160000</v>
      </c>
      <c r="E27" s="29">
        <f t="shared" si="6"/>
        <v>12160000</v>
      </c>
      <c r="F27" s="31">
        <f>F28</f>
        <v>12160000</v>
      </c>
      <c r="G27" s="31"/>
      <c r="H27" s="31"/>
      <c r="I27" s="31"/>
      <c r="J27" s="23"/>
      <c r="K27" s="24"/>
      <c r="L27" s="30"/>
    </row>
    <row r="28" spans="1:12" s="4" customFormat="1" x14ac:dyDescent="0.2">
      <c r="A28" s="40"/>
      <c r="B28" s="150" t="s">
        <v>35</v>
      </c>
      <c r="C28" s="151"/>
      <c r="D28" s="34">
        <f t="shared" si="5"/>
        <v>12160000</v>
      </c>
      <c r="E28" s="34">
        <f t="shared" si="6"/>
        <v>12160000</v>
      </c>
      <c r="F28" s="35">
        <f>'[2]Chi tiet mau 2b'!$D$28</f>
        <v>12160000</v>
      </c>
      <c r="G28" s="41"/>
      <c r="H28" s="41"/>
      <c r="I28" s="41"/>
      <c r="J28" s="23"/>
      <c r="K28" s="24"/>
      <c r="L28" s="25"/>
    </row>
    <row r="29" spans="1:12" s="8" customFormat="1" x14ac:dyDescent="0.2">
      <c r="A29" s="26" t="s">
        <v>36</v>
      </c>
      <c r="B29" s="50" t="s">
        <v>37</v>
      </c>
      <c r="C29" s="51"/>
      <c r="D29" s="29">
        <f t="shared" si="5"/>
        <v>81930497</v>
      </c>
      <c r="E29" s="29">
        <f t="shared" si="6"/>
        <v>81930497</v>
      </c>
      <c r="F29" s="31">
        <f>F30+F33+F34</f>
        <v>81930497</v>
      </c>
      <c r="G29" s="31"/>
      <c r="H29" s="31"/>
      <c r="I29" s="31"/>
      <c r="J29" s="23"/>
      <c r="K29" s="24"/>
      <c r="L29" s="30"/>
    </row>
    <row r="30" spans="1:12" s="8" customFormat="1" x14ac:dyDescent="0.2">
      <c r="A30" s="26">
        <v>1</v>
      </c>
      <c r="B30" s="52" t="s">
        <v>38</v>
      </c>
      <c r="C30" s="28"/>
      <c r="D30" s="29">
        <f t="shared" si="5"/>
        <v>49340497</v>
      </c>
      <c r="E30" s="29">
        <f t="shared" si="6"/>
        <v>49340497</v>
      </c>
      <c r="F30" s="31">
        <f>F31+F32</f>
        <v>49340497</v>
      </c>
      <c r="G30" s="31"/>
      <c r="H30" s="31"/>
      <c r="I30" s="31"/>
      <c r="J30" s="23"/>
      <c r="K30" s="24"/>
      <c r="L30" s="30"/>
    </row>
    <row r="31" spans="1:12" s="61" customFormat="1" x14ac:dyDescent="0.25">
      <c r="A31" s="53" t="s">
        <v>6</v>
      </c>
      <c r="B31" s="54" t="s">
        <v>39</v>
      </c>
      <c r="C31" s="55"/>
      <c r="D31" s="34">
        <f t="shared" si="5"/>
        <v>0</v>
      </c>
      <c r="E31" s="34">
        <f t="shared" si="6"/>
        <v>0</v>
      </c>
      <c r="F31" s="56"/>
      <c r="G31" s="57"/>
      <c r="H31" s="57"/>
      <c r="I31" s="57"/>
      <c r="J31" s="58"/>
      <c r="K31" s="59"/>
      <c r="L31" s="60"/>
    </row>
    <row r="32" spans="1:12" s="68" customFormat="1" x14ac:dyDescent="0.25">
      <c r="A32" s="53" t="s">
        <v>7</v>
      </c>
      <c r="B32" s="54" t="s">
        <v>5</v>
      </c>
      <c r="C32" s="55"/>
      <c r="D32" s="62">
        <f t="shared" si="5"/>
        <v>49340497</v>
      </c>
      <c r="E32" s="62">
        <f t="shared" si="6"/>
        <v>49340497</v>
      </c>
      <c r="F32" s="63">
        <f>'[2]Chi tiet mau 2b'!$D$17</f>
        <v>49340497</v>
      </c>
      <c r="G32" s="64"/>
      <c r="H32" s="64"/>
      <c r="I32" s="64"/>
      <c r="J32" s="65"/>
      <c r="K32" s="66"/>
      <c r="L32" s="67"/>
    </row>
    <row r="33" spans="1:13" s="43" customFormat="1" x14ac:dyDescent="0.2">
      <c r="A33" s="26">
        <v>2</v>
      </c>
      <c r="B33" s="69" t="s">
        <v>40</v>
      </c>
      <c r="C33" s="51"/>
      <c r="D33" s="29">
        <f t="shared" si="5"/>
        <v>23250000</v>
      </c>
      <c r="E33" s="29">
        <f t="shared" si="6"/>
        <v>23250000</v>
      </c>
      <c r="F33" s="31">
        <f>'[2]Chi tiet mau 2b'!$D$21</f>
        <v>23250000</v>
      </c>
      <c r="G33" s="70"/>
      <c r="H33" s="71"/>
      <c r="I33" s="71"/>
      <c r="J33" s="72"/>
      <c r="K33" s="73"/>
      <c r="L33" s="74"/>
      <c r="M33" s="75"/>
    </row>
    <row r="34" spans="1:13" s="43" customFormat="1" x14ac:dyDescent="0.2">
      <c r="A34" s="26">
        <v>3</v>
      </c>
      <c r="B34" s="50" t="s">
        <v>41</v>
      </c>
      <c r="C34" s="51"/>
      <c r="D34" s="29">
        <f t="shared" si="5"/>
        <v>9340000</v>
      </c>
      <c r="E34" s="29">
        <f t="shared" si="6"/>
        <v>9340000</v>
      </c>
      <c r="F34" s="31">
        <f>'[2]Chi tiet mau 2b'!$D$29</f>
        <v>9340000</v>
      </c>
      <c r="G34" s="71"/>
      <c r="H34" s="71"/>
      <c r="I34" s="71"/>
      <c r="J34" s="72"/>
      <c r="K34" s="73"/>
      <c r="L34" s="74"/>
    </row>
    <row r="35" spans="1:13" s="37" customFormat="1" x14ac:dyDescent="0.2">
      <c r="A35" s="26" t="s">
        <v>42</v>
      </c>
      <c r="B35" s="50" t="s">
        <v>43</v>
      </c>
      <c r="C35" s="51"/>
      <c r="D35" s="29">
        <f t="shared" si="5"/>
        <v>18515625</v>
      </c>
      <c r="E35" s="29"/>
      <c r="F35" s="31">
        <f>F36+F39+F41</f>
        <v>18515625</v>
      </c>
      <c r="G35" s="31"/>
      <c r="H35" s="31"/>
      <c r="I35" s="35"/>
      <c r="J35" s="76"/>
      <c r="K35" s="77"/>
      <c r="L35" s="78"/>
    </row>
    <row r="36" spans="1:13" s="43" customFormat="1" x14ac:dyDescent="0.2">
      <c r="A36" s="26">
        <v>1</v>
      </c>
      <c r="B36" s="50" t="s">
        <v>44</v>
      </c>
      <c r="C36" s="79"/>
      <c r="D36" s="29">
        <f t="shared" si="5"/>
        <v>18515625</v>
      </c>
      <c r="E36" s="29"/>
      <c r="F36" s="31">
        <f>F37+F38</f>
        <v>18515625</v>
      </c>
      <c r="G36" s="31"/>
      <c r="H36" s="31"/>
      <c r="I36" s="31"/>
      <c r="J36" s="72"/>
      <c r="K36" s="73"/>
      <c r="L36" s="74"/>
    </row>
    <row r="37" spans="1:13" s="68" customFormat="1" x14ac:dyDescent="0.25">
      <c r="A37" s="53" t="s">
        <v>6</v>
      </c>
      <c r="B37" s="152" t="s">
        <v>45</v>
      </c>
      <c r="C37" s="153"/>
      <c r="D37" s="62">
        <f t="shared" si="5"/>
        <v>2400000</v>
      </c>
      <c r="E37" s="62">
        <f>D37</f>
        <v>2400000</v>
      </c>
      <c r="F37" s="56">
        <f>'[2]mẫu 2a'!$E$26</f>
        <v>2400000</v>
      </c>
      <c r="G37" s="63"/>
      <c r="H37" s="64"/>
      <c r="I37" s="64"/>
      <c r="J37" s="80"/>
      <c r="K37" s="66"/>
      <c r="L37" s="67"/>
    </row>
    <row r="38" spans="1:13" s="68" customFormat="1" x14ac:dyDescent="0.25">
      <c r="A38" s="53" t="s">
        <v>7</v>
      </c>
      <c r="B38" s="152" t="s">
        <v>26</v>
      </c>
      <c r="C38" s="153"/>
      <c r="D38" s="62">
        <f t="shared" si="5"/>
        <v>16115625</v>
      </c>
      <c r="E38" s="62">
        <f t="shared" si="6"/>
        <v>16115625</v>
      </c>
      <c r="F38" s="56">
        <f>'[2]mẫu 2a'!$E$21+'[2]mẫu 2a'!$E$17+'[2]mẫu 2a'!$E$13</f>
        <v>16115625</v>
      </c>
      <c r="G38" s="64"/>
      <c r="H38" s="64"/>
      <c r="I38" s="64"/>
      <c r="J38" s="65"/>
      <c r="K38" s="66"/>
      <c r="L38" s="67"/>
    </row>
    <row r="39" spans="1:13" s="43" customFormat="1" x14ac:dyDescent="0.2">
      <c r="A39" s="26">
        <v>2</v>
      </c>
      <c r="B39" s="50" t="s">
        <v>46</v>
      </c>
      <c r="C39" s="79"/>
      <c r="D39" s="29">
        <f t="shared" si="5"/>
        <v>0</v>
      </c>
      <c r="E39" s="29">
        <f t="shared" si="6"/>
        <v>0</v>
      </c>
      <c r="F39" s="31">
        <f>F40</f>
        <v>0</v>
      </c>
      <c r="G39" s="31"/>
      <c r="H39" s="31"/>
      <c r="I39" s="31"/>
      <c r="J39" s="72"/>
      <c r="K39" s="73"/>
      <c r="L39" s="74"/>
    </row>
    <row r="40" spans="1:13" s="4" customFormat="1" x14ac:dyDescent="0.25">
      <c r="A40" s="81"/>
      <c r="B40" s="82" t="s">
        <v>47</v>
      </c>
      <c r="C40" s="83"/>
      <c r="D40" s="34">
        <f t="shared" si="5"/>
        <v>0</v>
      </c>
      <c r="E40" s="34">
        <f t="shared" si="6"/>
        <v>0</v>
      </c>
      <c r="F40" s="35">
        <f>'[2]Chi tiet mau 2b'!$D$31</f>
        <v>0</v>
      </c>
      <c r="G40" s="84"/>
      <c r="H40" s="46"/>
      <c r="I40" s="46"/>
      <c r="J40" s="85"/>
      <c r="K40" s="86"/>
      <c r="L40" s="87"/>
    </row>
    <row r="41" spans="1:13" s="8" customFormat="1" x14ac:dyDescent="0.25">
      <c r="A41" s="26">
        <v>3</v>
      </c>
      <c r="B41" s="50" t="s">
        <v>41</v>
      </c>
      <c r="C41" s="51"/>
      <c r="D41" s="34">
        <f t="shared" si="5"/>
        <v>0</v>
      </c>
      <c r="E41" s="34">
        <f t="shared" si="6"/>
        <v>0</v>
      </c>
      <c r="F41" s="31">
        <f>F42</f>
        <v>0</v>
      </c>
      <c r="G41" s="70"/>
      <c r="H41" s="71"/>
      <c r="I41" s="71"/>
      <c r="J41" s="88"/>
      <c r="K41" s="89"/>
      <c r="L41" s="90"/>
      <c r="M41" s="91"/>
    </row>
    <row r="42" spans="1:13" s="4" customFormat="1" x14ac:dyDescent="0.25">
      <c r="A42" s="40"/>
      <c r="B42" s="92" t="s">
        <v>48</v>
      </c>
      <c r="C42" s="92"/>
      <c r="D42" s="34">
        <f t="shared" si="5"/>
        <v>0</v>
      </c>
      <c r="E42" s="34">
        <f t="shared" si="6"/>
        <v>0</v>
      </c>
      <c r="F42" s="35"/>
      <c r="G42" s="46"/>
      <c r="H42" s="46"/>
      <c r="I42" s="46"/>
      <c r="J42" s="85"/>
      <c r="K42" s="86"/>
      <c r="L42" s="87"/>
    </row>
    <row r="43" spans="1:13" s="94" customFormat="1" ht="14.25" x14ac:dyDescent="0.25">
      <c r="A43" s="93" t="s">
        <v>49</v>
      </c>
      <c r="B43" s="154" t="s">
        <v>50</v>
      </c>
      <c r="C43" s="155"/>
      <c r="D43" s="29">
        <f>F43+G43+H43+I43</f>
        <v>18013183373</v>
      </c>
      <c r="E43" s="29">
        <f>D43</f>
        <v>18013183373</v>
      </c>
      <c r="F43" s="29">
        <f>F44+F206+F300</f>
        <v>18013183373</v>
      </c>
      <c r="G43" s="29"/>
      <c r="H43" s="29"/>
      <c r="I43" s="29"/>
    </row>
    <row r="44" spans="1:13" s="97" customFormat="1" ht="14.25" x14ac:dyDescent="0.2">
      <c r="A44" s="69" t="s">
        <v>4</v>
      </c>
      <c r="B44" s="95"/>
      <c r="C44" s="96" t="s">
        <v>51</v>
      </c>
      <c r="D44" s="71">
        <f>F44+G44+H44+I44</f>
        <v>3494259088</v>
      </c>
      <c r="E44" s="29">
        <f t="shared" ref="E44:E116" si="7">D44</f>
        <v>3494259088</v>
      </c>
      <c r="F44" s="29">
        <f>F45+F124</f>
        <v>3494259088</v>
      </c>
      <c r="G44" s="29"/>
      <c r="H44" s="29"/>
      <c r="I44" s="29"/>
    </row>
    <row r="45" spans="1:13" s="97" customFormat="1" ht="15.75" customHeight="1" x14ac:dyDescent="0.2">
      <c r="A45" s="69">
        <v>1</v>
      </c>
      <c r="B45" s="95">
        <v>103</v>
      </c>
      <c r="C45" s="96" t="s">
        <v>52</v>
      </c>
      <c r="D45" s="71">
        <f t="shared" ref="D45:D117" si="8">F45+G45+H45+I45</f>
        <v>0</v>
      </c>
      <c r="E45" s="29">
        <f t="shared" si="7"/>
        <v>0</v>
      </c>
      <c r="F45" s="71">
        <v>0</v>
      </c>
      <c r="G45" s="71"/>
      <c r="H45" s="29"/>
      <c r="I45" s="29"/>
      <c r="J45" s="98"/>
    </row>
    <row r="46" spans="1:13" s="97" customFormat="1" ht="14.25" hidden="1" x14ac:dyDescent="0.2">
      <c r="A46" s="69"/>
      <c r="B46" s="95">
        <v>6000</v>
      </c>
      <c r="C46" s="96" t="s">
        <v>53</v>
      </c>
      <c r="D46" s="71">
        <f t="shared" si="8"/>
        <v>0</v>
      </c>
      <c r="E46" s="29">
        <f t="shared" si="7"/>
        <v>0</v>
      </c>
      <c r="F46" s="71">
        <v>0</v>
      </c>
      <c r="G46" s="71"/>
      <c r="H46" s="29"/>
      <c r="I46" s="29"/>
    </row>
    <row r="47" spans="1:13" s="101" customFormat="1" ht="15" hidden="1" x14ac:dyDescent="0.25">
      <c r="A47" s="92"/>
      <c r="B47" s="99">
        <v>6001</v>
      </c>
      <c r="C47" s="100" t="s">
        <v>54</v>
      </c>
      <c r="D47" s="46">
        <f t="shared" si="8"/>
        <v>0</v>
      </c>
      <c r="E47" s="34">
        <f t="shared" si="7"/>
        <v>0</v>
      </c>
      <c r="F47" s="41"/>
      <c r="G47" s="46"/>
      <c r="H47" s="46"/>
      <c r="I47" s="46"/>
    </row>
    <row r="48" spans="1:13" s="101" customFormat="1" ht="15" hidden="1" x14ac:dyDescent="0.25">
      <c r="A48" s="92"/>
      <c r="B48" s="99">
        <v>6003</v>
      </c>
      <c r="C48" s="100" t="s">
        <v>55</v>
      </c>
      <c r="D48" s="46">
        <f t="shared" si="8"/>
        <v>0</v>
      </c>
      <c r="E48" s="34">
        <f t="shared" si="7"/>
        <v>0</v>
      </c>
      <c r="F48" s="46"/>
      <c r="G48" s="46"/>
      <c r="H48" s="46"/>
      <c r="I48" s="46"/>
    </row>
    <row r="49" spans="1:10" s="97" customFormat="1" ht="25.5" hidden="1" x14ac:dyDescent="0.2">
      <c r="A49" s="69"/>
      <c r="B49" s="95">
        <v>6050</v>
      </c>
      <c r="C49" s="96" t="s">
        <v>56</v>
      </c>
      <c r="D49" s="71">
        <f t="shared" si="8"/>
        <v>0</v>
      </c>
      <c r="E49" s="29">
        <f t="shared" si="7"/>
        <v>0</v>
      </c>
      <c r="F49" s="46">
        <v>0</v>
      </c>
      <c r="G49" s="46"/>
      <c r="H49" s="71"/>
      <c r="I49" s="71"/>
    </row>
    <row r="50" spans="1:10" s="97" customFormat="1" ht="14.25" hidden="1" x14ac:dyDescent="0.2">
      <c r="A50" s="69"/>
      <c r="B50" s="99">
        <v>6099</v>
      </c>
      <c r="C50" s="100" t="s">
        <v>57</v>
      </c>
      <c r="D50" s="71">
        <f t="shared" si="8"/>
        <v>0</v>
      </c>
      <c r="E50" s="29">
        <f t="shared" si="7"/>
        <v>0</v>
      </c>
      <c r="F50" s="46">
        <v>0</v>
      </c>
      <c r="G50" s="46"/>
      <c r="H50" s="71"/>
      <c r="I50" s="71"/>
    </row>
    <row r="51" spans="1:10" s="97" customFormat="1" ht="14.25" hidden="1" x14ac:dyDescent="0.2">
      <c r="A51" s="69"/>
      <c r="B51" s="95">
        <v>6100</v>
      </c>
      <c r="C51" s="96" t="s">
        <v>58</v>
      </c>
      <c r="D51" s="71">
        <f t="shared" si="8"/>
        <v>0</v>
      </c>
      <c r="E51" s="29">
        <f t="shared" si="7"/>
        <v>0</v>
      </c>
      <c r="F51" s="71">
        <v>0</v>
      </c>
      <c r="G51" s="71"/>
      <c r="H51" s="71"/>
      <c r="I51" s="71"/>
    </row>
    <row r="52" spans="1:10" s="101" customFormat="1" ht="15" hidden="1" x14ac:dyDescent="0.25">
      <c r="A52" s="92"/>
      <c r="B52" s="99">
        <v>6101</v>
      </c>
      <c r="C52" s="100" t="s">
        <v>59</v>
      </c>
      <c r="D52" s="46">
        <f t="shared" si="8"/>
        <v>0</v>
      </c>
      <c r="E52" s="34">
        <f t="shared" si="7"/>
        <v>0</v>
      </c>
      <c r="F52" s="46">
        <v>0</v>
      </c>
      <c r="G52" s="46"/>
      <c r="H52" s="46"/>
      <c r="I52" s="46"/>
    </row>
    <row r="53" spans="1:10" s="101" customFormat="1" ht="15" hidden="1" x14ac:dyDescent="0.25">
      <c r="A53" s="92"/>
      <c r="B53" s="99">
        <v>6107</v>
      </c>
      <c r="C53" s="100" t="s">
        <v>60</v>
      </c>
      <c r="D53" s="46">
        <f t="shared" si="8"/>
        <v>0</v>
      </c>
      <c r="E53" s="34">
        <f t="shared" si="7"/>
        <v>0</v>
      </c>
      <c r="F53" s="46">
        <v>0</v>
      </c>
      <c r="G53" s="46"/>
      <c r="H53" s="46"/>
      <c r="I53" s="46"/>
    </row>
    <row r="54" spans="1:10" s="101" customFormat="1" ht="15" hidden="1" x14ac:dyDescent="0.25">
      <c r="A54" s="92"/>
      <c r="B54" s="99">
        <v>6113</v>
      </c>
      <c r="C54" s="100" t="s">
        <v>61</v>
      </c>
      <c r="D54" s="46">
        <f t="shared" si="8"/>
        <v>0</v>
      </c>
      <c r="E54" s="34">
        <f t="shared" si="7"/>
        <v>0</v>
      </c>
      <c r="F54" s="46">
        <v>0</v>
      </c>
      <c r="G54" s="46"/>
      <c r="H54" s="46"/>
      <c r="I54" s="46"/>
    </row>
    <row r="55" spans="1:10" s="101" customFormat="1" ht="25.5" hidden="1" x14ac:dyDescent="0.25">
      <c r="A55" s="92"/>
      <c r="B55" s="99">
        <v>6115</v>
      </c>
      <c r="C55" s="100" t="s">
        <v>62</v>
      </c>
      <c r="D55" s="46">
        <f t="shared" si="8"/>
        <v>0</v>
      </c>
      <c r="E55" s="34">
        <f t="shared" si="7"/>
        <v>0</v>
      </c>
      <c r="F55" s="46">
        <v>0</v>
      </c>
      <c r="G55" s="41"/>
      <c r="H55" s="41"/>
      <c r="I55" s="41"/>
    </row>
    <row r="56" spans="1:10" s="97" customFormat="1" ht="14.25" hidden="1" x14ac:dyDescent="0.2">
      <c r="A56" s="69"/>
      <c r="B56" s="95">
        <v>6250</v>
      </c>
      <c r="C56" s="96" t="s">
        <v>63</v>
      </c>
      <c r="D56" s="71">
        <f t="shared" si="8"/>
        <v>0</v>
      </c>
      <c r="E56" s="29">
        <f t="shared" si="7"/>
        <v>0</v>
      </c>
      <c r="F56" s="71">
        <v>0</v>
      </c>
      <c r="G56" s="36"/>
      <c r="H56" s="36"/>
      <c r="I56" s="36"/>
    </row>
    <row r="57" spans="1:10" s="101" customFormat="1" ht="0.75" hidden="1" customHeight="1" x14ac:dyDescent="0.25">
      <c r="A57" s="92"/>
      <c r="B57" s="99">
        <v>6299</v>
      </c>
      <c r="C57" s="100" t="s">
        <v>64</v>
      </c>
      <c r="D57" s="46">
        <f t="shared" si="8"/>
        <v>0</v>
      </c>
      <c r="E57" s="34">
        <f t="shared" si="7"/>
        <v>0</v>
      </c>
      <c r="F57" s="46">
        <v>0</v>
      </c>
      <c r="G57" s="41"/>
      <c r="H57" s="41"/>
      <c r="I57" s="41"/>
    </row>
    <row r="58" spans="1:10" s="97" customFormat="1" ht="14.25" hidden="1" x14ac:dyDescent="0.2">
      <c r="A58" s="69"/>
      <c r="B58" s="95">
        <v>6300</v>
      </c>
      <c r="C58" s="96" t="s">
        <v>65</v>
      </c>
      <c r="D58" s="71">
        <f t="shared" si="8"/>
        <v>0</v>
      </c>
      <c r="E58" s="29">
        <f t="shared" si="7"/>
        <v>0</v>
      </c>
      <c r="F58" s="71">
        <v>0</v>
      </c>
      <c r="G58" s="71"/>
      <c r="H58" s="36"/>
      <c r="I58" s="36"/>
    </row>
    <row r="59" spans="1:10" s="101" customFormat="1" ht="15" hidden="1" x14ac:dyDescent="0.25">
      <c r="A59" s="92"/>
      <c r="B59" s="99">
        <v>6301</v>
      </c>
      <c r="C59" s="100" t="s">
        <v>66</v>
      </c>
      <c r="D59" s="46">
        <f t="shared" si="8"/>
        <v>0</v>
      </c>
      <c r="E59" s="34">
        <f t="shared" si="7"/>
        <v>0</v>
      </c>
      <c r="F59" s="46">
        <v>0</v>
      </c>
      <c r="G59" s="41"/>
      <c r="H59" s="41"/>
      <c r="I59" s="41"/>
    </row>
    <row r="60" spans="1:10" s="101" customFormat="1" ht="15" hidden="1" x14ac:dyDescent="0.25">
      <c r="A60" s="92"/>
      <c r="B60" s="99">
        <v>6302</v>
      </c>
      <c r="C60" s="100" t="s">
        <v>67</v>
      </c>
      <c r="D60" s="46">
        <f t="shared" si="8"/>
        <v>0</v>
      </c>
      <c r="E60" s="34">
        <f t="shared" si="7"/>
        <v>0</v>
      </c>
      <c r="F60" s="46">
        <v>0</v>
      </c>
      <c r="G60" s="41"/>
      <c r="H60" s="41"/>
      <c r="I60" s="41"/>
    </row>
    <row r="61" spans="1:10" s="101" customFormat="1" ht="15" hidden="1" x14ac:dyDescent="0.25">
      <c r="A61" s="92"/>
      <c r="B61" s="99">
        <v>6303</v>
      </c>
      <c r="C61" s="100" t="s">
        <v>68</v>
      </c>
      <c r="D61" s="46">
        <f t="shared" si="8"/>
        <v>0</v>
      </c>
      <c r="E61" s="34">
        <f t="shared" si="7"/>
        <v>0</v>
      </c>
      <c r="F61" s="46">
        <v>0</v>
      </c>
      <c r="G61" s="46"/>
      <c r="H61" s="46"/>
      <c r="I61" s="46"/>
    </row>
    <row r="62" spans="1:10" s="101" customFormat="1" ht="15" hidden="1" x14ac:dyDescent="0.25">
      <c r="A62" s="92"/>
      <c r="B62" s="99">
        <v>6304</v>
      </c>
      <c r="C62" s="100" t="s">
        <v>69</v>
      </c>
      <c r="D62" s="46">
        <f t="shared" si="8"/>
        <v>0</v>
      </c>
      <c r="E62" s="34">
        <f t="shared" si="7"/>
        <v>0</v>
      </c>
      <c r="F62" s="46">
        <v>0</v>
      </c>
      <c r="G62" s="46"/>
      <c r="H62" s="46"/>
      <c r="I62" s="46"/>
      <c r="J62" s="102"/>
    </row>
    <row r="63" spans="1:10" s="97" customFormat="1" ht="14.25" hidden="1" x14ac:dyDescent="0.2">
      <c r="A63" s="69"/>
      <c r="B63" s="95">
        <v>6400</v>
      </c>
      <c r="C63" s="96" t="s">
        <v>70</v>
      </c>
      <c r="D63" s="71">
        <f t="shared" si="8"/>
        <v>0</v>
      </c>
      <c r="E63" s="29">
        <f t="shared" si="7"/>
        <v>0</v>
      </c>
      <c r="F63" s="71">
        <v>0</v>
      </c>
      <c r="G63" s="71"/>
      <c r="H63" s="29"/>
      <c r="I63" s="71"/>
    </row>
    <row r="64" spans="1:10" s="101" customFormat="1" ht="15" hidden="1" x14ac:dyDescent="0.25">
      <c r="A64" s="92"/>
      <c r="B64" s="99">
        <v>6404</v>
      </c>
      <c r="C64" s="100" t="s">
        <v>71</v>
      </c>
      <c r="D64" s="46">
        <f t="shared" si="8"/>
        <v>0</v>
      </c>
      <c r="E64" s="34">
        <f t="shared" si="7"/>
        <v>0</v>
      </c>
      <c r="F64" s="46">
        <v>0</v>
      </c>
      <c r="G64" s="46"/>
      <c r="H64" s="34"/>
      <c r="I64" s="46"/>
    </row>
    <row r="65" spans="1:10" s="97" customFormat="1" ht="14.25" hidden="1" x14ac:dyDescent="0.2">
      <c r="A65" s="69"/>
      <c r="B65" s="95">
        <v>6500</v>
      </c>
      <c r="C65" s="96" t="s">
        <v>72</v>
      </c>
      <c r="D65" s="71">
        <f t="shared" si="8"/>
        <v>0</v>
      </c>
      <c r="E65" s="29">
        <f t="shared" si="7"/>
        <v>0</v>
      </c>
      <c r="F65" s="71">
        <v>0</v>
      </c>
      <c r="G65" s="71"/>
      <c r="H65" s="29"/>
      <c r="I65" s="29"/>
      <c r="J65" s="98"/>
    </row>
    <row r="66" spans="1:10" s="101" customFormat="1" ht="15" hidden="1" x14ac:dyDescent="0.25">
      <c r="A66" s="92"/>
      <c r="B66" s="99">
        <v>6501</v>
      </c>
      <c r="C66" s="100" t="s">
        <v>73</v>
      </c>
      <c r="D66" s="46">
        <f t="shared" si="8"/>
        <v>0</v>
      </c>
      <c r="E66" s="34">
        <f t="shared" si="7"/>
        <v>0</v>
      </c>
      <c r="F66" s="46">
        <v>0</v>
      </c>
      <c r="G66" s="46"/>
      <c r="H66" s="34"/>
      <c r="I66" s="46"/>
    </row>
    <row r="67" spans="1:10" s="101" customFormat="1" ht="15" hidden="1" x14ac:dyDescent="0.25">
      <c r="A67" s="92"/>
      <c r="B67" s="99">
        <v>6502</v>
      </c>
      <c r="C67" s="100" t="s">
        <v>74</v>
      </c>
      <c r="D67" s="46">
        <f t="shared" si="8"/>
        <v>0</v>
      </c>
      <c r="E67" s="34">
        <f t="shared" si="7"/>
        <v>0</v>
      </c>
      <c r="F67" s="46">
        <v>0</v>
      </c>
      <c r="G67" s="46"/>
      <c r="H67" s="34"/>
      <c r="I67" s="46"/>
    </row>
    <row r="68" spans="1:10" s="101" customFormat="1" ht="15" hidden="1" x14ac:dyDescent="0.25">
      <c r="A68" s="92"/>
      <c r="B68" s="99">
        <v>6503</v>
      </c>
      <c r="C68" s="100" t="s">
        <v>75</v>
      </c>
      <c r="D68" s="46">
        <f t="shared" si="8"/>
        <v>0</v>
      </c>
      <c r="E68" s="34">
        <f t="shared" si="7"/>
        <v>0</v>
      </c>
      <c r="F68" s="46">
        <v>0</v>
      </c>
      <c r="G68" s="46"/>
      <c r="H68" s="34"/>
      <c r="I68" s="46"/>
    </row>
    <row r="69" spans="1:10" s="101" customFormat="1" ht="15" hidden="1" x14ac:dyDescent="0.25">
      <c r="A69" s="92"/>
      <c r="B69" s="99">
        <v>6504</v>
      </c>
      <c r="C69" s="100" t="s">
        <v>76</v>
      </c>
      <c r="D69" s="46">
        <f>F69+G69+H69+I69</f>
        <v>0</v>
      </c>
      <c r="E69" s="34">
        <f>D69</f>
        <v>0</v>
      </c>
      <c r="F69" s="46">
        <v>0</v>
      </c>
      <c r="G69" s="46"/>
      <c r="H69" s="34"/>
      <c r="I69" s="46"/>
    </row>
    <row r="70" spans="1:10" s="101" customFormat="1" ht="15" hidden="1" x14ac:dyDescent="0.25">
      <c r="A70" s="92"/>
      <c r="B70" s="99">
        <v>6505</v>
      </c>
      <c r="C70" s="100" t="s">
        <v>77</v>
      </c>
      <c r="D70" s="46">
        <f t="shared" si="8"/>
        <v>0</v>
      </c>
      <c r="E70" s="34">
        <f t="shared" si="7"/>
        <v>0</v>
      </c>
      <c r="F70" s="46">
        <v>0</v>
      </c>
      <c r="G70" s="46"/>
      <c r="H70" s="34"/>
      <c r="I70" s="46"/>
    </row>
    <row r="71" spans="1:10" s="97" customFormat="1" ht="14.25" hidden="1" x14ac:dyDescent="0.2">
      <c r="A71" s="69"/>
      <c r="B71" s="95">
        <v>6550</v>
      </c>
      <c r="C71" s="96" t="s">
        <v>78</v>
      </c>
      <c r="D71" s="71">
        <f t="shared" si="8"/>
        <v>0</v>
      </c>
      <c r="E71" s="29">
        <f t="shared" si="7"/>
        <v>0</v>
      </c>
      <c r="F71" s="71">
        <v>0</v>
      </c>
      <c r="G71" s="71"/>
      <c r="H71" s="29"/>
      <c r="I71" s="71"/>
    </row>
    <row r="72" spans="1:10" s="101" customFormat="1" ht="15" hidden="1" x14ac:dyDescent="0.25">
      <c r="A72" s="92"/>
      <c r="B72" s="99">
        <v>6551</v>
      </c>
      <c r="C72" s="100" t="s">
        <v>79</v>
      </c>
      <c r="D72" s="46">
        <f t="shared" si="8"/>
        <v>0</v>
      </c>
      <c r="E72" s="34">
        <f t="shared" si="7"/>
        <v>0</v>
      </c>
      <c r="F72" s="46">
        <v>0</v>
      </c>
      <c r="G72" s="46"/>
      <c r="H72" s="34"/>
      <c r="I72" s="46"/>
    </row>
    <row r="73" spans="1:10" s="101" customFormat="1" ht="15" hidden="1" x14ac:dyDescent="0.25">
      <c r="A73" s="92"/>
      <c r="B73" s="99">
        <v>6552</v>
      </c>
      <c r="C73" s="100" t="s">
        <v>80</v>
      </c>
      <c r="D73" s="46"/>
      <c r="E73" s="34"/>
      <c r="F73" s="46"/>
      <c r="G73" s="46"/>
      <c r="H73" s="34"/>
      <c r="I73" s="46"/>
    </row>
    <row r="74" spans="1:10" s="101" customFormat="1" ht="15" hidden="1" x14ac:dyDescent="0.25">
      <c r="A74" s="92"/>
      <c r="B74" s="99">
        <v>6599</v>
      </c>
      <c r="C74" s="100" t="s">
        <v>81</v>
      </c>
      <c r="D74" s="46">
        <f t="shared" si="8"/>
        <v>0</v>
      </c>
      <c r="E74" s="34">
        <f t="shared" si="7"/>
        <v>0</v>
      </c>
      <c r="F74" s="46">
        <v>0</v>
      </c>
      <c r="G74" s="46"/>
      <c r="H74" s="34"/>
      <c r="I74" s="46"/>
    </row>
    <row r="75" spans="1:10" s="97" customFormat="1" ht="14.25" hidden="1" x14ac:dyDescent="0.2">
      <c r="A75" s="69"/>
      <c r="B75" s="95">
        <v>6600</v>
      </c>
      <c r="C75" s="96" t="s">
        <v>82</v>
      </c>
      <c r="D75" s="71">
        <f t="shared" si="8"/>
        <v>0</v>
      </c>
      <c r="E75" s="29">
        <f t="shared" si="7"/>
        <v>0</v>
      </c>
      <c r="F75" s="71">
        <v>0</v>
      </c>
      <c r="G75" s="71"/>
      <c r="H75" s="29"/>
      <c r="I75" s="29"/>
    </row>
    <row r="76" spans="1:10" s="101" customFormat="1" ht="25.5" hidden="1" x14ac:dyDescent="0.25">
      <c r="A76" s="92"/>
      <c r="B76" s="99">
        <v>6601</v>
      </c>
      <c r="C76" s="100" t="s">
        <v>83</v>
      </c>
      <c r="D76" s="46">
        <f t="shared" si="8"/>
        <v>0</v>
      </c>
      <c r="E76" s="34">
        <f t="shared" si="7"/>
        <v>0</v>
      </c>
      <c r="F76" s="41">
        <v>0</v>
      </c>
      <c r="G76" s="41"/>
      <c r="H76" s="34"/>
      <c r="I76" s="46"/>
    </row>
    <row r="77" spans="1:10" s="101" customFormat="1" ht="15" hidden="1" x14ac:dyDescent="0.25">
      <c r="A77" s="92"/>
      <c r="B77" s="99">
        <v>6603</v>
      </c>
      <c r="C77" s="100" t="s">
        <v>84</v>
      </c>
      <c r="D77" s="46">
        <f t="shared" si="8"/>
        <v>0</v>
      </c>
      <c r="E77" s="34">
        <f t="shared" si="7"/>
        <v>0</v>
      </c>
      <c r="F77" s="41">
        <v>0</v>
      </c>
      <c r="G77" s="46"/>
      <c r="H77" s="34"/>
      <c r="I77" s="46"/>
    </row>
    <row r="78" spans="1:10" s="101" customFormat="1" ht="25.5" hidden="1" x14ac:dyDescent="0.25">
      <c r="A78" s="92"/>
      <c r="B78" s="99">
        <v>6605</v>
      </c>
      <c r="C78" s="100" t="s">
        <v>85</v>
      </c>
      <c r="D78" s="46">
        <f t="shared" si="8"/>
        <v>0</v>
      </c>
      <c r="E78" s="34">
        <f t="shared" si="7"/>
        <v>0</v>
      </c>
      <c r="F78" s="46">
        <v>0</v>
      </c>
      <c r="G78" s="46"/>
      <c r="H78" s="34"/>
      <c r="I78" s="46"/>
    </row>
    <row r="79" spans="1:10" s="101" customFormat="1" ht="15" hidden="1" x14ac:dyDescent="0.25">
      <c r="A79" s="92"/>
      <c r="B79" s="99">
        <v>6606</v>
      </c>
      <c r="C79" s="100" t="s">
        <v>86</v>
      </c>
      <c r="D79" s="46">
        <f t="shared" si="8"/>
        <v>0</v>
      </c>
      <c r="E79" s="34">
        <f t="shared" si="7"/>
        <v>0</v>
      </c>
      <c r="F79" s="41">
        <v>0</v>
      </c>
      <c r="G79" s="41"/>
      <c r="H79" s="34"/>
      <c r="I79" s="46"/>
    </row>
    <row r="80" spans="1:10" s="101" customFormat="1" ht="25.5" hidden="1" x14ac:dyDescent="0.25">
      <c r="A80" s="92"/>
      <c r="B80" s="99">
        <v>6608</v>
      </c>
      <c r="C80" s="100" t="s">
        <v>87</v>
      </c>
      <c r="D80" s="46">
        <f t="shared" si="8"/>
        <v>0</v>
      </c>
      <c r="E80" s="34">
        <f t="shared" si="7"/>
        <v>0</v>
      </c>
      <c r="F80" s="46">
        <v>0</v>
      </c>
      <c r="G80" s="46"/>
      <c r="H80" s="34"/>
      <c r="I80" s="46"/>
    </row>
    <row r="81" spans="1:9" s="101" customFormat="1" ht="15" hidden="1" x14ac:dyDescent="0.25">
      <c r="A81" s="92"/>
      <c r="B81" s="95">
        <v>6650</v>
      </c>
      <c r="C81" s="96" t="s">
        <v>88</v>
      </c>
      <c r="D81" s="71">
        <f>F81+G81+H81+I81</f>
        <v>0</v>
      </c>
      <c r="E81" s="29">
        <f>D81</f>
        <v>0</v>
      </c>
      <c r="F81" s="46">
        <v>0</v>
      </c>
      <c r="G81" s="46"/>
      <c r="H81" s="29"/>
      <c r="I81" s="29"/>
    </row>
    <row r="82" spans="1:9" s="101" customFormat="1" ht="15" hidden="1" x14ac:dyDescent="0.25">
      <c r="A82" s="92"/>
      <c r="B82" s="99">
        <v>6651</v>
      </c>
      <c r="C82" s="100" t="s">
        <v>89</v>
      </c>
      <c r="D82" s="46"/>
      <c r="E82" s="34"/>
      <c r="F82" s="46"/>
      <c r="G82" s="46"/>
      <c r="H82" s="34"/>
      <c r="I82" s="46"/>
    </row>
    <row r="83" spans="1:9" s="101" customFormat="1" ht="15" hidden="1" x14ac:dyDescent="0.25">
      <c r="A83" s="92"/>
      <c r="B83" s="99">
        <v>6652</v>
      </c>
      <c r="C83" s="100" t="s">
        <v>90</v>
      </c>
      <c r="D83" s="46"/>
      <c r="E83" s="34"/>
      <c r="F83" s="46"/>
      <c r="G83" s="46"/>
      <c r="H83" s="34"/>
      <c r="I83" s="46"/>
    </row>
    <row r="84" spans="1:9" s="101" customFormat="1" ht="15" hidden="1" x14ac:dyDescent="0.25">
      <c r="A84" s="92"/>
      <c r="B84" s="99">
        <v>6655</v>
      </c>
      <c r="C84" s="100" t="s">
        <v>91</v>
      </c>
      <c r="D84" s="46"/>
      <c r="E84" s="34"/>
      <c r="F84" s="46"/>
      <c r="G84" s="46"/>
      <c r="H84" s="34"/>
      <c r="I84" s="46"/>
    </row>
    <row r="85" spans="1:9" s="101" customFormat="1" ht="15" hidden="1" x14ac:dyDescent="0.25">
      <c r="A85" s="92"/>
      <c r="B85" s="99">
        <v>6699</v>
      </c>
      <c r="C85" s="100" t="s">
        <v>92</v>
      </c>
      <c r="D85" s="46"/>
      <c r="E85" s="34"/>
      <c r="F85" s="46"/>
      <c r="G85" s="46"/>
      <c r="H85" s="34"/>
      <c r="I85" s="46"/>
    </row>
    <row r="86" spans="1:9" s="101" customFormat="1" ht="15" hidden="1" x14ac:dyDescent="0.25">
      <c r="A86" s="92"/>
      <c r="B86" s="95">
        <v>6700</v>
      </c>
      <c r="C86" s="96" t="s">
        <v>93</v>
      </c>
      <c r="D86" s="71">
        <f t="shared" si="8"/>
        <v>0</v>
      </c>
      <c r="E86" s="29">
        <f t="shared" si="7"/>
        <v>0</v>
      </c>
      <c r="F86" s="46">
        <v>0</v>
      </c>
      <c r="G86" s="46"/>
      <c r="H86" s="29"/>
      <c r="I86" s="29"/>
    </row>
    <row r="87" spans="1:9" s="101" customFormat="1" ht="15" hidden="1" x14ac:dyDescent="0.25">
      <c r="A87" s="92"/>
      <c r="B87" s="99">
        <v>6701</v>
      </c>
      <c r="C87" s="100" t="s">
        <v>94</v>
      </c>
      <c r="D87" s="46">
        <f t="shared" si="8"/>
        <v>0</v>
      </c>
      <c r="E87" s="34">
        <f t="shared" si="7"/>
        <v>0</v>
      </c>
      <c r="F87" s="46">
        <v>0</v>
      </c>
      <c r="G87" s="46"/>
      <c r="H87" s="34"/>
      <c r="I87" s="46"/>
    </row>
    <row r="88" spans="1:9" s="101" customFormat="1" ht="15" hidden="1" x14ac:dyDescent="0.25">
      <c r="A88" s="92"/>
      <c r="B88" s="99">
        <v>6702</v>
      </c>
      <c r="C88" s="100" t="s">
        <v>95</v>
      </c>
      <c r="D88" s="46">
        <f t="shared" si="8"/>
        <v>0</v>
      </c>
      <c r="E88" s="34">
        <f t="shared" si="7"/>
        <v>0</v>
      </c>
      <c r="F88" s="46">
        <v>0</v>
      </c>
      <c r="G88" s="46"/>
      <c r="H88" s="34"/>
      <c r="I88" s="46"/>
    </row>
    <row r="89" spans="1:9" s="101" customFormat="1" ht="15" hidden="1" x14ac:dyDescent="0.25">
      <c r="A89" s="92"/>
      <c r="B89" s="99">
        <v>6703</v>
      </c>
      <c r="C89" s="100" t="s">
        <v>96</v>
      </c>
      <c r="D89" s="46">
        <f t="shared" si="8"/>
        <v>0</v>
      </c>
      <c r="E89" s="34">
        <f t="shared" si="7"/>
        <v>0</v>
      </c>
      <c r="F89" s="46">
        <v>0</v>
      </c>
      <c r="G89" s="46"/>
      <c r="H89" s="34"/>
      <c r="I89" s="46"/>
    </row>
    <row r="90" spans="1:9" s="101" customFormat="1" ht="15" hidden="1" x14ac:dyDescent="0.25">
      <c r="A90" s="92"/>
      <c r="B90" s="99">
        <v>6704</v>
      </c>
      <c r="C90" s="100" t="s">
        <v>97</v>
      </c>
      <c r="D90" s="46">
        <f>F90+G90+H90+I90</f>
        <v>0</v>
      </c>
      <c r="E90" s="34">
        <f>D90</f>
        <v>0</v>
      </c>
      <c r="F90" s="46">
        <v>0</v>
      </c>
      <c r="G90" s="46"/>
      <c r="H90" s="34"/>
      <c r="I90" s="46"/>
    </row>
    <row r="91" spans="1:9" s="101" customFormat="1" ht="15" hidden="1" x14ac:dyDescent="0.25">
      <c r="A91" s="92"/>
      <c r="B91" s="99">
        <v>6749</v>
      </c>
      <c r="C91" s="100" t="s">
        <v>64</v>
      </c>
      <c r="D91" s="46">
        <f t="shared" si="8"/>
        <v>0</v>
      </c>
      <c r="E91" s="34">
        <f t="shared" si="7"/>
        <v>0</v>
      </c>
      <c r="F91" s="46">
        <v>0</v>
      </c>
      <c r="G91" s="46"/>
      <c r="H91" s="34"/>
      <c r="I91" s="46"/>
    </row>
    <row r="92" spans="1:9" s="97" customFormat="1" ht="14.25" hidden="1" x14ac:dyDescent="0.2">
      <c r="A92" s="69"/>
      <c r="B92" s="95">
        <v>6750</v>
      </c>
      <c r="C92" s="96" t="s">
        <v>98</v>
      </c>
      <c r="D92" s="71">
        <f t="shared" si="8"/>
        <v>0</v>
      </c>
      <c r="E92" s="29">
        <f t="shared" si="7"/>
        <v>0</v>
      </c>
      <c r="F92" s="71">
        <v>0</v>
      </c>
      <c r="G92" s="71"/>
      <c r="H92" s="29"/>
      <c r="I92" s="29"/>
    </row>
    <row r="93" spans="1:9" s="101" customFormat="1" ht="15" hidden="1" x14ac:dyDescent="0.25">
      <c r="A93" s="92"/>
      <c r="B93" s="99">
        <v>6751</v>
      </c>
      <c r="C93" s="100" t="s">
        <v>99</v>
      </c>
      <c r="D93" s="46">
        <f t="shared" si="8"/>
        <v>0</v>
      </c>
      <c r="E93" s="34">
        <f t="shared" si="7"/>
        <v>0</v>
      </c>
      <c r="F93" s="46">
        <v>0</v>
      </c>
      <c r="G93" s="46"/>
      <c r="H93" s="34"/>
      <c r="I93" s="46"/>
    </row>
    <row r="94" spans="1:9" s="101" customFormat="1" ht="15" hidden="1" x14ac:dyDescent="0.25">
      <c r="A94" s="92"/>
      <c r="B94" s="99">
        <v>6756</v>
      </c>
      <c r="C94" s="100" t="s">
        <v>100</v>
      </c>
      <c r="D94" s="46">
        <f t="shared" si="8"/>
        <v>0</v>
      </c>
      <c r="E94" s="34">
        <f t="shared" si="7"/>
        <v>0</v>
      </c>
      <c r="F94" s="46">
        <v>0</v>
      </c>
      <c r="G94" s="46"/>
      <c r="H94" s="34"/>
      <c r="I94" s="46"/>
    </row>
    <row r="95" spans="1:9" s="101" customFormat="1" ht="15" hidden="1" x14ac:dyDescent="0.25">
      <c r="A95" s="92"/>
      <c r="B95" s="99">
        <v>6758</v>
      </c>
      <c r="C95" s="100" t="s">
        <v>101</v>
      </c>
      <c r="D95" s="46">
        <f t="shared" si="8"/>
        <v>0</v>
      </c>
      <c r="E95" s="34">
        <f t="shared" si="7"/>
        <v>0</v>
      </c>
      <c r="F95" s="46">
        <v>0</v>
      </c>
      <c r="G95" s="41"/>
      <c r="H95" s="34"/>
      <c r="I95" s="41"/>
    </row>
    <row r="96" spans="1:9" s="101" customFormat="1" ht="15" hidden="1" x14ac:dyDescent="0.25">
      <c r="A96" s="92"/>
      <c r="B96" s="99">
        <v>6799</v>
      </c>
      <c r="C96" s="100" t="s">
        <v>102</v>
      </c>
      <c r="D96" s="46">
        <f t="shared" si="8"/>
        <v>0</v>
      </c>
      <c r="E96" s="34">
        <f t="shared" si="7"/>
        <v>0</v>
      </c>
      <c r="F96" s="46">
        <v>0</v>
      </c>
      <c r="G96" s="46"/>
      <c r="H96" s="34"/>
      <c r="I96" s="41"/>
    </row>
    <row r="97" spans="1:10" s="97" customFormat="1" ht="14.25" hidden="1" x14ac:dyDescent="0.2">
      <c r="A97" s="69"/>
      <c r="B97" s="95">
        <v>6800</v>
      </c>
      <c r="C97" s="96" t="s">
        <v>103</v>
      </c>
      <c r="D97" s="71">
        <f>F97+G97+H97+I97</f>
        <v>0</v>
      </c>
      <c r="E97" s="29">
        <f>D97</f>
        <v>0</v>
      </c>
      <c r="F97" s="71">
        <v>0</v>
      </c>
      <c r="G97" s="71"/>
      <c r="H97" s="29"/>
      <c r="I97" s="71"/>
    </row>
    <row r="98" spans="1:10" s="101" customFormat="1" ht="15" hidden="1" x14ac:dyDescent="0.25">
      <c r="A98" s="92"/>
      <c r="B98" s="99">
        <v>6805</v>
      </c>
      <c r="C98" s="100" t="s">
        <v>104</v>
      </c>
      <c r="D98" s="46"/>
      <c r="E98" s="34"/>
      <c r="F98" s="46"/>
      <c r="G98" s="46"/>
      <c r="H98" s="34"/>
      <c r="I98" s="41"/>
    </row>
    <row r="99" spans="1:10" s="97" customFormat="1" ht="25.5" hidden="1" x14ac:dyDescent="0.2">
      <c r="A99" s="69"/>
      <c r="B99" s="95">
        <v>6900</v>
      </c>
      <c r="C99" s="96" t="s">
        <v>105</v>
      </c>
      <c r="D99" s="71">
        <f t="shared" si="8"/>
        <v>0</v>
      </c>
      <c r="E99" s="29">
        <f t="shared" si="7"/>
        <v>0</v>
      </c>
      <c r="F99" s="71">
        <v>0</v>
      </c>
      <c r="G99" s="36"/>
      <c r="H99" s="29"/>
      <c r="I99" s="36"/>
    </row>
    <row r="100" spans="1:10" s="101" customFormat="1" ht="15" hidden="1" x14ac:dyDescent="0.25">
      <c r="A100" s="92"/>
      <c r="B100" s="99">
        <v>6903</v>
      </c>
      <c r="C100" s="100" t="s">
        <v>106</v>
      </c>
      <c r="D100" s="46">
        <f t="shared" si="8"/>
        <v>0</v>
      </c>
      <c r="E100" s="34">
        <f t="shared" si="7"/>
        <v>0</v>
      </c>
      <c r="F100" s="46">
        <v>0</v>
      </c>
      <c r="G100" s="46"/>
      <c r="H100" s="34"/>
      <c r="I100" s="46"/>
    </row>
    <row r="101" spans="1:10" s="101" customFormat="1" ht="15" hidden="1" x14ac:dyDescent="0.25">
      <c r="A101" s="92"/>
      <c r="B101" s="99">
        <v>6905</v>
      </c>
      <c r="C101" s="100" t="s">
        <v>107</v>
      </c>
      <c r="D101" s="46">
        <f t="shared" si="8"/>
        <v>0</v>
      </c>
      <c r="E101" s="34">
        <f t="shared" si="7"/>
        <v>0</v>
      </c>
      <c r="F101" s="46">
        <v>0</v>
      </c>
      <c r="G101" s="46"/>
      <c r="H101" s="34"/>
      <c r="I101" s="46"/>
    </row>
    <row r="102" spans="1:10" s="101" customFormat="1" ht="15" hidden="1" x14ac:dyDescent="0.25">
      <c r="A102" s="92"/>
      <c r="B102" s="99">
        <v>6912</v>
      </c>
      <c r="C102" s="100" t="s">
        <v>108</v>
      </c>
      <c r="D102" s="46">
        <f t="shared" si="8"/>
        <v>0</v>
      </c>
      <c r="E102" s="34">
        <f t="shared" si="7"/>
        <v>0</v>
      </c>
      <c r="F102" s="46">
        <v>0</v>
      </c>
      <c r="G102" s="46"/>
      <c r="H102" s="34"/>
      <c r="I102" s="46"/>
    </row>
    <row r="103" spans="1:10" s="101" customFormat="1" ht="15" hidden="1" x14ac:dyDescent="0.25">
      <c r="A103" s="92"/>
      <c r="B103" s="99">
        <v>6913</v>
      </c>
      <c r="C103" s="100" t="s">
        <v>109</v>
      </c>
      <c r="D103" s="46">
        <f>F103+G103+H103+I103</f>
        <v>0</v>
      </c>
      <c r="E103" s="34">
        <f>D103</f>
        <v>0</v>
      </c>
      <c r="F103" s="46">
        <v>0</v>
      </c>
      <c r="G103" s="46"/>
      <c r="H103" s="34"/>
      <c r="I103" s="46"/>
    </row>
    <row r="104" spans="1:10" s="97" customFormat="1" ht="14.25" hidden="1" x14ac:dyDescent="0.2">
      <c r="A104" s="69"/>
      <c r="B104" s="95">
        <v>6950</v>
      </c>
      <c r="C104" s="96" t="s">
        <v>110</v>
      </c>
      <c r="D104" s="71">
        <f>F104+G104+H104+I104</f>
        <v>0</v>
      </c>
      <c r="E104" s="29">
        <f>D104</f>
        <v>0</v>
      </c>
      <c r="F104" s="71">
        <v>0</v>
      </c>
      <c r="G104" s="36"/>
      <c r="H104" s="29"/>
      <c r="I104" s="29"/>
    </row>
    <row r="105" spans="1:10" s="101" customFormat="1" ht="15" hidden="1" x14ac:dyDescent="0.25">
      <c r="A105" s="92"/>
      <c r="B105" s="99">
        <v>6955</v>
      </c>
      <c r="C105" s="100" t="s">
        <v>111</v>
      </c>
      <c r="D105" s="46">
        <f t="shared" si="8"/>
        <v>0</v>
      </c>
      <c r="E105" s="34">
        <f t="shared" si="7"/>
        <v>0</v>
      </c>
      <c r="F105" s="46">
        <v>0</v>
      </c>
      <c r="G105" s="46"/>
      <c r="H105" s="34"/>
      <c r="I105" s="46"/>
    </row>
    <row r="106" spans="1:10" s="97" customFormat="1" ht="14.25" hidden="1" x14ac:dyDescent="0.2">
      <c r="A106" s="69"/>
      <c r="B106" s="95">
        <v>7000</v>
      </c>
      <c r="C106" s="96" t="s">
        <v>112</v>
      </c>
      <c r="D106" s="71">
        <f t="shared" si="8"/>
        <v>0</v>
      </c>
      <c r="E106" s="29">
        <f t="shared" si="7"/>
        <v>0</v>
      </c>
      <c r="F106" s="71">
        <v>0</v>
      </c>
      <c r="G106" s="71"/>
      <c r="H106" s="29"/>
      <c r="I106" s="29"/>
    </row>
    <row r="107" spans="1:10" s="101" customFormat="1" ht="15" hidden="1" x14ac:dyDescent="0.25">
      <c r="A107" s="92"/>
      <c r="B107" s="99">
        <v>7001</v>
      </c>
      <c r="C107" s="100" t="s">
        <v>113</v>
      </c>
      <c r="D107" s="46">
        <f t="shared" si="8"/>
        <v>0</v>
      </c>
      <c r="E107" s="34">
        <f t="shared" si="7"/>
        <v>0</v>
      </c>
      <c r="F107" s="46">
        <v>0</v>
      </c>
      <c r="G107" s="46"/>
      <c r="H107" s="34"/>
      <c r="I107" s="46"/>
    </row>
    <row r="108" spans="1:10" s="101" customFormat="1" ht="15" hidden="1" x14ac:dyDescent="0.25">
      <c r="A108" s="92"/>
      <c r="B108" s="99">
        <v>7012</v>
      </c>
      <c r="C108" s="100" t="s">
        <v>114</v>
      </c>
      <c r="D108" s="46">
        <f t="shared" si="8"/>
        <v>0</v>
      </c>
      <c r="E108" s="34">
        <f t="shared" si="7"/>
        <v>0</v>
      </c>
      <c r="F108" s="46">
        <v>0</v>
      </c>
      <c r="G108" s="46"/>
      <c r="H108" s="34"/>
      <c r="I108" s="46"/>
      <c r="J108" s="102"/>
    </row>
    <row r="109" spans="1:10" s="101" customFormat="1" ht="15" hidden="1" x14ac:dyDescent="0.25">
      <c r="A109" s="92"/>
      <c r="B109" s="99">
        <v>7049</v>
      </c>
      <c r="C109" s="100" t="s">
        <v>64</v>
      </c>
      <c r="D109" s="46">
        <f t="shared" si="8"/>
        <v>0</v>
      </c>
      <c r="E109" s="34">
        <f t="shared" si="7"/>
        <v>0</v>
      </c>
      <c r="F109" s="46">
        <v>0</v>
      </c>
      <c r="G109" s="46"/>
      <c r="H109" s="34"/>
      <c r="I109" s="46"/>
    </row>
    <row r="110" spans="1:10" s="97" customFormat="1" ht="14.25" hidden="1" x14ac:dyDescent="0.2">
      <c r="A110" s="69"/>
      <c r="B110" s="95">
        <v>7050</v>
      </c>
      <c r="C110" s="96" t="s">
        <v>115</v>
      </c>
      <c r="D110" s="71">
        <f t="shared" si="8"/>
        <v>0</v>
      </c>
      <c r="E110" s="29">
        <f t="shared" si="7"/>
        <v>0</v>
      </c>
      <c r="F110" s="71">
        <v>0</v>
      </c>
      <c r="G110" s="71"/>
      <c r="H110" s="29"/>
      <c r="I110" s="71"/>
    </row>
    <row r="111" spans="1:10" s="101" customFormat="1" ht="15" hidden="1" x14ac:dyDescent="0.25">
      <c r="A111" s="92"/>
      <c r="B111" s="99">
        <v>7053</v>
      </c>
      <c r="C111" s="100" t="s">
        <v>116</v>
      </c>
      <c r="D111" s="46">
        <f t="shared" si="8"/>
        <v>0</v>
      </c>
      <c r="E111" s="34">
        <f t="shared" si="7"/>
        <v>0</v>
      </c>
      <c r="F111" s="46">
        <v>0</v>
      </c>
      <c r="G111" s="46"/>
      <c r="H111" s="34"/>
      <c r="I111" s="46"/>
    </row>
    <row r="112" spans="1:10" s="97" customFormat="1" ht="14.25" hidden="1" x14ac:dyDescent="0.2">
      <c r="A112" s="69"/>
      <c r="B112" s="95">
        <v>7750</v>
      </c>
      <c r="C112" s="96" t="s">
        <v>64</v>
      </c>
      <c r="D112" s="71">
        <f t="shared" si="8"/>
        <v>0</v>
      </c>
      <c r="E112" s="29">
        <f t="shared" si="7"/>
        <v>0</v>
      </c>
      <c r="F112" s="71">
        <v>0</v>
      </c>
      <c r="G112" s="71"/>
      <c r="H112" s="29"/>
      <c r="I112" s="29"/>
    </row>
    <row r="113" spans="1:10" s="101" customFormat="1" ht="15" hidden="1" x14ac:dyDescent="0.25">
      <c r="A113" s="92"/>
      <c r="B113" s="99">
        <v>7756</v>
      </c>
      <c r="C113" s="100" t="s">
        <v>117</v>
      </c>
      <c r="D113" s="46">
        <f t="shared" si="8"/>
        <v>0</v>
      </c>
      <c r="E113" s="34">
        <f t="shared" si="7"/>
        <v>0</v>
      </c>
      <c r="F113" s="46">
        <v>0</v>
      </c>
      <c r="G113" s="46"/>
      <c r="H113" s="34"/>
      <c r="I113" s="46"/>
    </row>
    <row r="114" spans="1:10" s="101" customFormat="1" ht="15" hidden="1" x14ac:dyDescent="0.25">
      <c r="A114" s="92"/>
      <c r="B114" s="99">
        <v>7757</v>
      </c>
      <c r="C114" s="100" t="s">
        <v>118</v>
      </c>
      <c r="D114" s="46">
        <f t="shared" si="8"/>
        <v>0</v>
      </c>
      <c r="E114" s="34">
        <f t="shared" si="7"/>
        <v>0</v>
      </c>
      <c r="F114" s="46">
        <v>0</v>
      </c>
      <c r="G114" s="46"/>
      <c r="H114" s="34"/>
      <c r="I114" s="46"/>
    </row>
    <row r="115" spans="1:10" s="101" customFormat="1" ht="15" hidden="1" x14ac:dyDescent="0.25">
      <c r="A115" s="92"/>
      <c r="B115" s="99">
        <v>7761</v>
      </c>
      <c r="C115" s="100" t="s">
        <v>119</v>
      </c>
      <c r="D115" s="46">
        <f t="shared" si="8"/>
        <v>0</v>
      </c>
      <c r="E115" s="34">
        <f t="shared" si="7"/>
        <v>0</v>
      </c>
      <c r="F115" s="46">
        <v>0</v>
      </c>
      <c r="G115" s="46"/>
      <c r="H115" s="34"/>
      <c r="I115" s="46"/>
    </row>
    <row r="116" spans="1:10" s="101" customFormat="1" ht="15" hidden="1" x14ac:dyDescent="0.25">
      <c r="A116" s="92"/>
      <c r="B116" s="99">
        <v>7799</v>
      </c>
      <c r="C116" s="100" t="s">
        <v>120</v>
      </c>
      <c r="D116" s="46">
        <f t="shared" si="8"/>
        <v>0</v>
      </c>
      <c r="E116" s="34">
        <f t="shared" si="7"/>
        <v>0</v>
      </c>
      <c r="F116" s="46">
        <v>0</v>
      </c>
      <c r="G116" s="46"/>
      <c r="H116" s="34"/>
      <c r="I116" s="46"/>
    </row>
    <row r="117" spans="1:10" s="97" customFormat="1" ht="25.5" hidden="1" x14ac:dyDescent="0.2">
      <c r="A117" s="69"/>
      <c r="B117" s="95">
        <v>7850</v>
      </c>
      <c r="C117" s="96" t="s">
        <v>121</v>
      </c>
      <c r="D117" s="71">
        <f t="shared" si="8"/>
        <v>0</v>
      </c>
      <c r="E117" s="29">
        <f t="shared" ref="E117:E183" si="9">D117</f>
        <v>0</v>
      </c>
      <c r="F117" s="71">
        <v>0</v>
      </c>
      <c r="G117" s="71"/>
      <c r="H117" s="29"/>
      <c r="I117" s="71"/>
    </row>
    <row r="118" spans="1:10" s="101" customFormat="1" ht="15" hidden="1" x14ac:dyDescent="0.25">
      <c r="A118" s="92"/>
      <c r="B118" s="99">
        <v>7851</v>
      </c>
      <c r="C118" s="100" t="s">
        <v>122</v>
      </c>
      <c r="D118" s="71">
        <f t="shared" ref="D118:D185" si="10">F118+G118+H118+I118</f>
        <v>0</v>
      </c>
      <c r="E118" s="29">
        <f t="shared" si="9"/>
        <v>0</v>
      </c>
      <c r="F118" s="46">
        <v>0</v>
      </c>
      <c r="G118" s="46"/>
      <c r="H118" s="29"/>
      <c r="I118" s="46"/>
    </row>
    <row r="119" spans="1:10" s="97" customFormat="1" ht="25.5" hidden="1" x14ac:dyDescent="0.2">
      <c r="A119" s="69"/>
      <c r="B119" s="95">
        <v>7950</v>
      </c>
      <c r="C119" s="96" t="s">
        <v>123</v>
      </c>
      <c r="D119" s="71">
        <f t="shared" si="10"/>
        <v>0</v>
      </c>
      <c r="E119" s="29">
        <f t="shared" si="9"/>
        <v>0</v>
      </c>
      <c r="F119" s="71">
        <v>0</v>
      </c>
      <c r="G119" s="71"/>
      <c r="H119" s="29"/>
      <c r="I119" s="29"/>
    </row>
    <row r="120" spans="1:10" s="101" customFormat="1" ht="25.5" hidden="1" x14ac:dyDescent="0.25">
      <c r="A120" s="92"/>
      <c r="B120" s="99">
        <v>7951</v>
      </c>
      <c r="C120" s="100" t="s">
        <v>124</v>
      </c>
      <c r="D120" s="46">
        <f t="shared" si="10"/>
        <v>0</v>
      </c>
      <c r="E120" s="34">
        <f t="shared" si="9"/>
        <v>0</v>
      </c>
      <c r="F120" s="46">
        <v>0</v>
      </c>
      <c r="G120" s="46"/>
      <c r="H120" s="34"/>
      <c r="I120" s="46"/>
    </row>
    <row r="121" spans="1:10" s="101" customFormat="1" ht="15" hidden="1" x14ac:dyDescent="0.25">
      <c r="A121" s="92"/>
      <c r="B121" s="99">
        <v>7952</v>
      </c>
      <c r="C121" s="100" t="s">
        <v>125</v>
      </c>
      <c r="D121" s="46">
        <f t="shared" si="10"/>
        <v>0</v>
      </c>
      <c r="E121" s="34">
        <f t="shared" si="9"/>
        <v>0</v>
      </c>
      <c r="F121" s="46">
        <v>0</v>
      </c>
      <c r="G121" s="46"/>
      <c r="H121" s="34"/>
      <c r="I121" s="46"/>
    </row>
    <row r="122" spans="1:10" s="101" customFormat="1" ht="15" hidden="1" x14ac:dyDescent="0.25">
      <c r="A122" s="92"/>
      <c r="B122" s="99">
        <v>7953</v>
      </c>
      <c r="C122" s="100" t="s">
        <v>126</v>
      </c>
      <c r="D122" s="46">
        <f t="shared" si="10"/>
        <v>0</v>
      </c>
      <c r="E122" s="34">
        <f t="shared" si="9"/>
        <v>0</v>
      </c>
      <c r="F122" s="46">
        <v>0</v>
      </c>
      <c r="G122" s="46"/>
      <c r="H122" s="34"/>
      <c r="I122" s="46"/>
    </row>
    <row r="123" spans="1:10" s="101" customFormat="1" ht="15" hidden="1" x14ac:dyDescent="0.25">
      <c r="A123" s="92"/>
      <c r="B123" s="99">
        <v>7954</v>
      </c>
      <c r="C123" s="100" t="s">
        <v>127</v>
      </c>
      <c r="D123" s="46">
        <f t="shared" si="10"/>
        <v>0</v>
      </c>
      <c r="E123" s="34">
        <f t="shared" si="9"/>
        <v>0</v>
      </c>
      <c r="F123" s="46">
        <v>0</v>
      </c>
      <c r="G123" s="46"/>
      <c r="H123" s="34"/>
      <c r="I123" s="46"/>
    </row>
    <row r="124" spans="1:10" s="97" customFormat="1" ht="14.25" x14ac:dyDescent="0.2">
      <c r="A124" s="69">
        <v>2</v>
      </c>
      <c r="B124" s="95">
        <v>341</v>
      </c>
      <c r="C124" s="103" t="s">
        <v>128</v>
      </c>
      <c r="D124" s="71">
        <f t="shared" si="10"/>
        <v>3494259088</v>
      </c>
      <c r="E124" s="29">
        <f t="shared" si="9"/>
        <v>3494259088</v>
      </c>
      <c r="F124" s="71">
        <f>F125+F128+F130+F140+F144+F146+F151+F153+F159+F163+F169+F172+F178+F183+F189+F192+F195+F197+F202+F204</f>
        <v>3494259088</v>
      </c>
      <c r="G124" s="71"/>
      <c r="H124" s="29"/>
      <c r="I124" s="71"/>
      <c r="J124" s="98">
        <f>F124-3494259088</f>
        <v>0</v>
      </c>
    </row>
    <row r="125" spans="1:10" s="97" customFormat="1" ht="14.25" x14ac:dyDescent="0.2">
      <c r="A125" s="69"/>
      <c r="B125" s="95">
        <v>6000</v>
      </c>
      <c r="C125" s="103" t="s">
        <v>53</v>
      </c>
      <c r="D125" s="71">
        <f t="shared" si="10"/>
        <v>1559084586</v>
      </c>
      <c r="E125" s="29">
        <f t="shared" si="9"/>
        <v>1559084586</v>
      </c>
      <c r="F125" s="71">
        <f>F126+F127</f>
        <v>1559084586</v>
      </c>
      <c r="G125" s="71"/>
      <c r="H125" s="29"/>
      <c r="I125" s="71"/>
    </row>
    <row r="126" spans="1:10" s="101" customFormat="1" ht="15" x14ac:dyDescent="0.25">
      <c r="A126" s="92"/>
      <c r="B126" s="99">
        <v>6001</v>
      </c>
      <c r="C126" s="104" t="s">
        <v>54</v>
      </c>
      <c r="D126" s="46">
        <f t="shared" si="10"/>
        <v>1547149686</v>
      </c>
      <c r="E126" s="34">
        <f t="shared" si="9"/>
        <v>1547149686</v>
      </c>
      <c r="F126" s="46">
        <v>1547149686</v>
      </c>
      <c r="G126" s="46"/>
      <c r="H126" s="34"/>
      <c r="I126" s="46"/>
    </row>
    <row r="127" spans="1:10" s="101" customFormat="1" ht="15" x14ac:dyDescent="0.25">
      <c r="A127" s="92"/>
      <c r="B127" s="99">
        <v>6003</v>
      </c>
      <c r="C127" s="104" t="s">
        <v>55</v>
      </c>
      <c r="D127" s="46">
        <f t="shared" si="10"/>
        <v>11934900</v>
      </c>
      <c r="E127" s="34">
        <f t="shared" si="9"/>
        <v>11934900</v>
      </c>
      <c r="F127" s="46">
        <v>11934900</v>
      </c>
      <c r="G127" s="46"/>
      <c r="H127" s="34"/>
      <c r="I127" s="46"/>
    </row>
    <row r="128" spans="1:10" s="97" customFormat="1" ht="25.5" x14ac:dyDescent="0.2">
      <c r="A128" s="69"/>
      <c r="B128" s="95">
        <v>6050</v>
      </c>
      <c r="C128" s="103" t="s">
        <v>56</v>
      </c>
      <c r="D128" s="71">
        <f t="shared" si="10"/>
        <v>90748848</v>
      </c>
      <c r="E128" s="29">
        <f t="shared" si="9"/>
        <v>90748848</v>
      </c>
      <c r="F128" s="71">
        <f>F129</f>
        <v>90748848</v>
      </c>
      <c r="G128" s="71"/>
      <c r="H128" s="29"/>
      <c r="I128" s="71"/>
    </row>
    <row r="129" spans="1:10" s="101" customFormat="1" ht="25.5" x14ac:dyDescent="0.25">
      <c r="A129" s="92"/>
      <c r="B129" s="99">
        <v>6051</v>
      </c>
      <c r="C129" s="104" t="s">
        <v>56</v>
      </c>
      <c r="D129" s="46">
        <f t="shared" si="10"/>
        <v>90748848</v>
      </c>
      <c r="E129" s="34">
        <f t="shared" si="9"/>
        <v>90748848</v>
      </c>
      <c r="F129" s="46">
        <v>90748848</v>
      </c>
      <c r="G129" s="46"/>
      <c r="H129" s="34"/>
      <c r="I129" s="46"/>
    </row>
    <row r="130" spans="1:10" s="97" customFormat="1" ht="14.25" x14ac:dyDescent="0.2">
      <c r="A130" s="69"/>
      <c r="B130" s="95">
        <v>6100</v>
      </c>
      <c r="C130" s="103" t="s">
        <v>58</v>
      </c>
      <c r="D130" s="71">
        <f t="shared" si="10"/>
        <v>549857149</v>
      </c>
      <c r="E130" s="29">
        <f t="shared" si="9"/>
        <v>549857149</v>
      </c>
      <c r="F130" s="71">
        <f>SUM(F131:F139)</f>
        <v>549857149</v>
      </c>
      <c r="G130" s="71"/>
      <c r="H130" s="29"/>
      <c r="I130" s="71"/>
    </row>
    <row r="131" spans="1:10" s="101" customFormat="1" ht="15" x14ac:dyDescent="0.25">
      <c r="A131" s="92"/>
      <c r="B131" s="99">
        <v>6101</v>
      </c>
      <c r="C131" s="104" t="s">
        <v>59</v>
      </c>
      <c r="D131" s="46">
        <f t="shared" si="10"/>
        <v>66187000</v>
      </c>
      <c r="E131" s="34">
        <f t="shared" si="9"/>
        <v>66187000</v>
      </c>
      <c r="F131" s="46">
        <v>66187000</v>
      </c>
      <c r="G131" s="46"/>
      <c r="H131" s="34"/>
      <c r="I131" s="46"/>
    </row>
    <row r="132" spans="1:10" s="101" customFormat="1" ht="15" x14ac:dyDescent="0.25">
      <c r="A132" s="92"/>
      <c r="B132" s="99">
        <v>6105</v>
      </c>
      <c r="C132" s="104" t="s">
        <v>129</v>
      </c>
      <c r="D132" s="46">
        <f t="shared" si="10"/>
        <v>0</v>
      </c>
      <c r="E132" s="34">
        <f t="shared" si="9"/>
        <v>0</v>
      </c>
      <c r="F132" s="46"/>
      <c r="G132" s="46"/>
      <c r="H132" s="34"/>
      <c r="I132" s="46"/>
    </row>
    <row r="133" spans="1:10" s="101" customFormat="1" ht="15" x14ac:dyDescent="0.25">
      <c r="A133" s="92"/>
      <c r="B133" s="99">
        <v>6107</v>
      </c>
      <c r="C133" s="104" t="s">
        <v>60</v>
      </c>
      <c r="D133" s="46">
        <f t="shared" si="10"/>
        <v>2904000</v>
      </c>
      <c r="E133" s="34">
        <f t="shared" si="9"/>
        <v>2904000</v>
      </c>
      <c r="F133" s="46">
        <v>2904000</v>
      </c>
      <c r="G133" s="46"/>
      <c r="H133" s="34"/>
      <c r="I133" s="46"/>
    </row>
    <row r="134" spans="1:10" s="101" customFormat="1" ht="15" x14ac:dyDescent="0.25">
      <c r="A134" s="92"/>
      <c r="B134" s="99">
        <v>6113</v>
      </c>
      <c r="C134" s="104" t="s">
        <v>61</v>
      </c>
      <c r="D134" s="46">
        <f t="shared" si="10"/>
        <v>4356000</v>
      </c>
      <c r="E134" s="34">
        <f t="shared" si="9"/>
        <v>4356000</v>
      </c>
      <c r="F134" s="46">
        <v>4356000</v>
      </c>
      <c r="G134" s="46"/>
      <c r="H134" s="34"/>
      <c r="I134" s="46"/>
    </row>
    <row r="135" spans="1:10" s="101" customFormat="1" ht="25.5" x14ac:dyDescent="0.25">
      <c r="A135" s="92"/>
      <c r="B135" s="99">
        <v>6115</v>
      </c>
      <c r="C135" s="104" t="s">
        <v>62</v>
      </c>
      <c r="D135" s="46">
        <f t="shared" si="10"/>
        <v>11464992</v>
      </c>
      <c r="E135" s="34">
        <f t="shared" si="9"/>
        <v>11464992</v>
      </c>
      <c r="F135" s="46">
        <v>11464992</v>
      </c>
      <c r="G135" s="46"/>
      <c r="H135" s="34"/>
      <c r="I135" s="46"/>
    </row>
    <row r="136" spans="1:10" s="101" customFormat="1" ht="15" x14ac:dyDescent="0.25">
      <c r="A136" s="92"/>
      <c r="B136" s="99">
        <v>6116</v>
      </c>
      <c r="C136" s="104" t="s">
        <v>130</v>
      </c>
      <c r="D136" s="46">
        <f t="shared" si="10"/>
        <v>27188700</v>
      </c>
      <c r="E136" s="34">
        <f t="shared" si="9"/>
        <v>27188700</v>
      </c>
      <c r="F136" s="46">
        <v>27188700</v>
      </c>
      <c r="G136" s="46"/>
      <c r="H136" s="34"/>
      <c r="I136" s="46"/>
    </row>
    <row r="137" spans="1:10" s="101" customFormat="1" ht="15" x14ac:dyDescent="0.25">
      <c r="A137" s="92"/>
      <c r="B137" s="99">
        <v>6123</v>
      </c>
      <c r="C137" s="104" t="s">
        <v>131</v>
      </c>
      <c r="D137" s="46">
        <f t="shared" si="10"/>
        <v>0</v>
      </c>
      <c r="E137" s="34">
        <f t="shared" si="9"/>
        <v>0</v>
      </c>
      <c r="F137" s="46"/>
      <c r="G137" s="46"/>
      <c r="H137" s="34"/>
      <c r="I137" s="46"/>
    </row>
    <row r="138" spans="1:10" s="101" customFormat="1" ht="15" x14ac:dyDescent="0.25">
      <c r="A138" s="92"/>
      <c r="B138" s="99">
        <v>6124</v>
      </c>
      <c r="C138" s="104" t="s">
        <v>132</v>
      </c>
      <c r="D138" s="46">
        <f t="shared" si="10"/>
        <v>428681457</v>
      </c>
      <c r="E138" s="34">
        <f t="shared" si="9"/>
        <v>428681457</v>
      </c>
      <c r="F138" s="46">
        <v>428681457</v>
      </c>
      <c r="G138" s="46"/>
      <c r="H138" s="34"/>
      <c r="I138" s="46"/>
    </row>
    <row r="139" spans="1:10" s="101" customFormat="1" ht="15" x14ac:dyDescent="0.25">
      <c r="A139" s="92"/>
      <c r="B139" s="99">
        <v>6149</v>
      </c>
      <c r="C139" s="104" t="s">
        <v>133</v>
      </c>
      <c r="D139" s="46">
        <f t="shared" si="10"/>
        <v>9075000</v>
      </c>
      <c r="E139" s="34">
        <f t="shared" si="9"/>
        <v>9075000</v>
      </c>
      <c r="F139" s="46">
        <v>9075000</v>
      </c>
      <c r="G139" s="46"/>
      <c r="H139" s="34"/>
      <c r="I139" s="46"/>
    </row>
    <row r="140" spans="1:10" s="97" customFormat="1" ht="14.25" x14ac:dyDescent="0.2">
      <c r="A140" s="69"/>
      <c r="B140" s="95">
        <v>6200</v>
      </c>
      <c r="C140" s="103" t="s">
        <v>134</v>
      </c>
      <c r="D140" s="71">
        <f t="shared" si="10"/>
        <v>18327000</v>
      </c>
      <c r="E140" s="29">
        <f t="shared" si="9"/>
        <v>18327000</v>
      </c>
      <c r="F140" s="71">
        <f>F141+F143</f>
        <v>18327000</v>
      </c>
      <c r="G140" s="132"/>
      <c r="H140" s="29"/>
      <c r="I140" s="71"/>
      <c r="J140" s="98"/>
    </row>
    <row r="141" spans="1:10" s="101" customFormat="1" ht="15" x14ac:dyDescent="0.25">
      <c r="A141" s="92"/>
      <c r="B141" s="99">
        <v>6201</v>
      </c>
      <c r="C141" s="104" t="s">
        <v>135</v>
      </c>
      <c r="D141" s="46">
        <f t="shared" si="10"/>
        <v>18327000</v>
      </c>
      <c r="E141" s="34">
        <f t="shared" si="9"/>
        <v>18327000</v>
      </c>
      <c r="F141" s="46">
        <v>18327000</v>
      </c>
      <c r="G141" s="46"/>
      <c r="H141" s="34"/>
      <c r="I141" s="46"/>
    </row>
    <row r="142" spans="1:10" s="101" customFormat="1" ht="15" x14ac:dyDescent="0.25">
      <c r="A142" s="92"/>
      <c r="B142" s="99">
        <v>6202</v>
      </c>
      <c r="C142" s="104" t="s">
        <v>167</v>
      </c>
      <c r="D142" s="46">
        <f t="shared" si="10"/>
        <v>0</v>
      </c>
      <c r="E142" s="34">
        <f t="shared" si="9"/>
        <v>0</v>
      </c>
      <c r="F142" s="46"/>
      <c r="G142" s="46"/>
      <c r="H142" s="34"/>
      <c r="I142" s="46"/>
    </row>
    <row r="143" spans="1:10" s="101" customFormat="1" ht="15" x14ac:dyDescent="0.25">
      <c r="A143" s="92"/>
      <c r="B143" s="99">
        <v>6249</v>
      </c>
      <c r="C143" s="104" t="s">
        <v>64</v>
      </c>
      <c r="D143" s="46"/>
      <c r="E143" s="34"/>
      <c r="F143" s="46"/>
      <c r="G143" s="46"/>
      <c r="H143" s="34"/>
      <c r="I143" s="46"/>
    </row>
    <row r="144" spans="1:10" s="97" customFormat="1" ht="14.25" x14ac:dyDescent="0.2">
      <c r="A144" s="69"/>
      <c r="B144" s="95">
        <v>6250</v>
      </c>
      <c r="C144" s="103" t="s">
        <v>63</v>
      </c>
      <c r="D144" s="71">
        <f t="shared" si="10"/>
        <v>76100000</v>
      </c>
      <c r="E144" s="29">
        <f t="shared" si="9"/>
        <v>76100000</v>
      </c>
      <c r="F144" s="71">
        <f>F145</f>
        <v>76100000</v>
      </c>
      <c r="G144" s="71"/>
      <c r="H144" s="29"/>
      <c r="I144" s="71"/>
    </row>
    <row r="145" spans="1:9" s="101" customFormat="1" ht="15" x14ac:dyDescent="0.25">
      <c r="A145" s="92"/>
      <c r="B145" s="99">
        <v>6299</v>
      </c>
      <c r="C145" s="104" t="s">
        <v>64</v>
      </c>
      <c r="D145" s="46">
        <f t="shared" si="10"/>
        <v>76100000</v>
      </c>
      <c r="E145" s="34">
        <f t="shared" si="9"/>
        <v>76100000</v>
      </c>
      <c r="F145" s="46">
        <v>76100000</v>
      </c>
      <c r="G145" s="46"/>
      <c r="H145" s="34"/>
      <c r="I145" s="46"/>
    </row>
    <row r="146" spans="1:9" s="97" customFormat="1" ht="14.25" x14ac:dyDescent="0.2">
      <c r="A146" s="69"/>
      <c r="B146" s="95">
        <v>6300</v>
      </c>
      <c r="C146" s="103" t="s">
        <v>65</v>
      </c>
      <c r="D146" s="71">
        <f t="shared" si="10"/>
        <v>387023066</v>
      </c>
      <c r="E146" s="29">
        <f t="shared" si="9"/>
        <v>387023066</v>
      </c>
      <c r="F146" s="71">
        <f>SUM(F147:F150)</f>
        <v>387023066</v>
      </c>
      <c r="G146" s="71"/>
      <c r="H146" s="29"/>
      <c r="I146" s="71"/>
    </row>
    <row r="147" spans="1:9" s="101" customFormat="1" ht="15" x14ac:dyDescent="0.25">
      <c r="A147" s="92"/>
      <c r="B147" s="99">
        <v>6301</v>
      </c>
      <c r="C147" s="104" t="s">
        <v>66</v>
      </c>
      <c r="D147" s="46">
        <f t="shared" si="10"/>
        <v>300348198</v>
      </c>
      <c r="E147" s="34">
        <f t="shared" si="9"/>
        <v>300348198</v>
      </c>
      <c r="F147" s="46">
        <v>300348198</v>
      </c>
      <c r="G147" s="46"/>
      <c r="H147" s="34"/>
      <c r="I147" s="46"/>
    </row>
    <row r="148" spans="1:9" s="101" customFormat="1" ht="15" x14ac:dyDescent="0.25">
      <c r="A148" s="92"/>
      <c r="B148" s="99">
        <v>6302</v>
      </c>
      <c r="C148" s="104" t="s">
        <v>67</v>
      </c>
      <c r="D148" s="46">
        <f t="shared" si="10"/>
        <v>51488263</v>
      </c>
      <c r="E148" s="34">
        <f t="shared" si="9"/>
        <v>51488263</v>
      </c>
      <c r="F148" s="46">
        <v>51488263</v>
      </c>
      <c r="G148" s="46"/>
      <c r="H148" s="34"/>
      <c r="I148" s="46"/>
    </row>
    <row r="149" spans="1:9" s="101" customFormat="1" ht="15" x14ac:dyDescent="0.25">
      <c r="A149" s="92"/>
      <c r="B149" s="99">
        <v>6303</v>
      </c>
      <c r="C149" s="104" t="s">
        <v>68</v>
      </c>
      <c r="D149" s="46">
        <f t="shared" si="10"/>
        <v>34124656</v>
      </c>
      <c r="E149" s="34">
        <f t="shared" si="9"/>
        <v>34124656</v>
      </c>
      <c r="F149" s="46">
        <v>34124656</v>
      </c>
      <c r="G149" s="46"/>
      <c r="H149" s="34"/>
      <c r="I149" s="46"/>
    </row>
    <row r="150" spans="1:9" s="101" customFormat="1" ht="15" x14ac:dyDescent="0.25">
      <c r="A150" s="92"/>
      <c r="B150" s="99">
        <v>6304</v>
      </c>
      <c r="C150" s="104" t="s">
        <v>69</v>
      </c>
      <c r="D150" s="46">
        <f t="shared" si="10"/>
        <v>1061949</v>
      </c>
      <c r="E150" s="34">
        <f t="shared" si="9"/>
        <v>1061949</v>
      </c>
      <c r="F150" s="41">
        <v>1061949</v>
      </c>
      <c r="G150" s="46"/>
      <c r="H150" s="34"/>
      <c r="I150" s="46"/>
    </row>
    <row r="151" spans="1:9" s="97" customFormat="1" ht="14.25" x14ac:dyDescent="0.2">
      <c r="A151" s="69"/>
      <c r="B151" s="95">
        <v>6400</v>
      </c>
      <c r="C151" s="103" t="s">
        <v>70</v>
      </c>
      <c r="D151" s="71">
        <f t="shared" si="10"/>
        <v>426581292</v>
      </c>
      <c r="E151" s="29">
        <f t="shared" si="9"/>
        <v>426581292</v>
      </c>
      <c r="F151" s="71">
        <f>F152</f>
        <v>426581292</v>
      </c>
      <c r="G151" s="71"/>
      <c r="H151" s="29"/>
      <c r="I151" s="71"/>
    </row>
    <row r="152" spans="1:9" s="101" customFormat="1" ht="15" x14ac:dyDescent="0.25">
      <c r="A152" s="92"/>
      <c r="B152" s="99">
        <v>6404</v>
      </c>
      <c r="C152" s="104" t="s">
        <v>71</v>
      </c>
      <c r="D152" s="46">
        <f t="shared" si="10"/>
        <v>426581292</v>
      </c>
      <c r="E152" s="34">
        <f t="shared" si="9"/>
        <v>426581292</v>
      </c>
      <c r="F152" s="46">
        <v>426581292</v>
      </c>
      <c r="G152" s="46"/>
      <c r="H152" s="34"/>
      <c r="I152" s="46"/>
    </row>
    <row r="153" spans="1:9" s="97" customFormat="1" ht="14.25" x14ac:dyDescent="0.2">
      <c r="A153" s="69"/>
      <c r="B153" s="95">
        <v>6500</v>
      </c>
      <c r="C153" s="103" t="s">
        <v>72</v>
      </c>
      <c r="D153" s="71">
        <f t="shared" si="10"/>
        <v>29760989</v>
      </c>
      <c r="E153" s="29">
        <f t="shared" si="9"/>
        <v>29760989</v>
      </c>
      <c r="F153" s="71">
        <f>SUM(F154:F158)</f>
        <v>29760989</v>
      </c>
      <c r="G153" s="71"/>
      <c r="H153" s="29"/>
      <c r="I153" s="71"/>
    </row>
    <row r="154" spans="1:9" s="101" customFormat="1" ht="15" x14ac:dyDescent="0.25">
      <c r="A154" s="92"/>
      <c r="B154" s="99">
        <v>6501</v>
      </c>
      <c r="C154" s="104" t="s">
        <v>73</v>
      </c>
      <c r="D154" s="46">
        <f t="shared" si="10"/>
        <v>16126677</v>
      </c>
      <c r="E154" s="34">
        <f t="shared" si="9"/>
        <v>16126677</v>
      </c>
      <c r="F154" s="46">
        <v>16126677</v>
      </c>
      <c r="G154" s="46"/>
      <c r="H154" s="34"/>
      <c r="I154" s="46"/>
    </row>
    <row r="155" spans="1:9" s="101" customFormat="1" ht="15" x14ac:dyDescent="0.25">
      <c r="A155" s="92"/>
      <c r="B155" s="99">
        <v>6502</v>
      </c>
      <c r="C155" s="104" t="s">
        <v>74</v>
      </c>
      <c r="D155" s="46">
        <f t="shared" si="10"/>
        <v>7106712</v>
      </c>
      <c r="E155" s="34">
        <f t="shared" si="9"/>
        <v>7106712</v>
      </c>
      <c r="F155" s="46">
        <v>7106712</v>
      </c>
      <c r="G155" s="46"/>
      <c r="H155" s="34"/>
      <c r="I155" s="46"/>
    </row>
    <row r="156" spans="1:9" s="101" customFormat="1" ht="15" x14ac:dyDescent="0.25">
      <c r="A156" s="92"/>
      <c r="B156" s="99">
        <v>6503</v>
      </c>
      <c r="C156" s="104" t="s">
        <v>75</v>
      </c>
      <c r="D156" s="46">
        <f t="shared" si="10"/>
        <v>1541600</v>
      </c>
      <c r="E156" s="34">
        <f t="shared" si="9"/>
        <v>1541600</v>
      </c>
      <c r="F156" s="46">
        <v>1541600</v>
      </c>
      <c r="G156" s="46"/>
      <c r="H156" s="34"/>
      <c r="I156" s="46"/>
    </row>
    <row r="157" spans="1:9" s="101" customFormat="1" ht="15" x14ac:dyDescent="0.25">
      <c r="A157" s="92"/>
      <c r="B157" s="99">
        <v>6504</v>
      </c>
      <c r="C157" s="104" t="s">
        <v>76</v>
      </c>
      <c r="D157" s="46">
        <f t="shared" si="10"/>
        <v>1686000</v>
      </c>
      <c r="E157" s="34">
        <f t="shared" si="9"/>
        <v>1686000</v>
      </c>
      <c r="F157" s="46">
        <v>1686000</v>
      </c>
      <c r="G157" s="46"/>
      <c r="H157" s="34"/>
      <c r="I157" s="46"/>
    </row>
    <row r="158" spans="1:9" s="101" customFormat="1" ht="15" x14ac:dyDescent="0.25">
      <c r="A158" s="92"/>
      <c r="B158" s="99">
        <v>6505</v>
      </c>
      <c r="C158" s="104" t="s">
        <v>77</v>
      </c>
      <c r="D158" s="46">
        <f t="shared" si="10"/>
        <v>3300000</v>
      </c>
      <c r="E158" s="34">
        <f t="shared" si="9"/>
        <v>3300000</v>
      </c>
      <c r="F158" s="46">
        <v>3300000</v>
      </c>
      <c r="G158" s="46"/>
      <c r="H158" s="34"/>
      <c r="I158" s="46"/>
    </row>
    <row r="159" spans="1:9" s="97" customFormat="1" ht="14.25" x14ac:dyDescent="0.2">
      <c r="A159" s="69"/>
      <c r="B159" s="95">
        <v>6550</v>
      </c>
      <c r="C159" s="103" t="s">
        <v>78</v>
      </c>
      <c r="D159" s="71">
        <f t="shared" si="10"/>
        <v>56991100</v>
      </c>
      <c r="E159" s="29">
        <f t="shared" si="9"/>
        <v>56991100</v>
      </c>
      <c r="F159" s="71">
        <f>SUM(F160:F162)</f>
        <v>56991100</v>
      </c>
      <c r="G159" s="71"/>
      <c r="H159" s="29"/>
      <c r="I159" s="71"/>
    </row>
    <row r="160" spans="1:9" s="101" customFormat="1" ht="15" x14ac:dyDescent="0.25">
      <c r="A160" s="92"/>
      <c r="B160" s="99">
        <v>6551</v>
      </c>
      <c r="C160" s="104" t="s">
        <v>79</v>
      </c>
      <c r="D160" s="46">
        <f t="shared" si="10"/>
        <v>37900200</v>
      </c>
      <c r="E160" s="34">
        <f t="shared" si="9"/>
        <v>37900200</v>
      </c>
      <c r="F160" s="46">
        <v>37900200</v>
      </c>
      <c r="G160" s="46"/>
      <c r="H160" s="34"/>
      <c r="I160" s="46"/>
    </row>
    <row r="161" spans="1:9" s="101" customFormat="1" ht="15" x14ac:dyDescent="0.25">
      <c r="A161" s="92"/>
      <c r="B161" s="99">
        <v>6552</v>
      </c>
      <c r="C161" s="104" t="s">
        <v>136</v>
      </c>
      <c r="D161" s="46">
        <f t="shared" si="10"/>
        <v>7873900</v>
      </c>
      <c r="E161" s="34">
        <f t="shared" si="9"/>
        <v>7873900</v>
      </c>
      <c r="F161" s="46">
        <v>7873900</v>
      </c>
      <c r="G161" s="46"/>
      <c r="H161" s="34"/>
      <c r="I161" s="46"/>
    </row>
    <row r="162" spans="1:9" s="101" customFormat="1" ht="15" x14ac:dyDescent="0.25">
      <c r="A162" s="92"/>
      <c r="B162" s="99">
        <v>6599</v>
      </c>
      <c r="C162" s="104" t="s">
        <v>81</v>
      </c>
      <c r="D162" s="46">
        <f t="shared" si="10"/>
        <v>11217000</v>
      </c>
      <c r="E162" s="34">
        <f t="shared" si="9"/>
        <v>11217000</v>
      </c>
      <c r="F162" s="46">
        <v>11217000</v>
      </c>
      <c r="G162" s="46"/>
      <c r="H162" s="34"/>
      <c r="I162" s="46"/>
    </row>
    <row r="163" spans="1:9" s="97" customFormat="1" ht="14.25" x14ac:dyDescent="0.2">
      <c r="A163" s="69"/>
      <c r="B163" s="95">
        <v>6600</v>
      </c>
      <c r="C163" s="103" t="s">
        <v>82</v>
      </c>
      <c r="D163" s="71">
        <f t="shared" si="10"/>
        <v>24137588</v>
      </c>
      <c r="E163" s="29">
        <f t="shared" si="9"/>
        <v>24137588</v>
      </c>
      <c r="F163" s="71">
        <f>SUM(F164:F168)</f>
        <v>24137588</v>
      </c>
      <c r="G163" s="71"/>
      <c r="H163" s="29"/>
      <c r="I163" s="71"/>
    </row>
    <row r="164" spans="1:9" s="101" customFormat="1" ht="25.5" x14ac:dyDescent="0.25">
      <c r="A164" s="105"/>
      <c r="B164" s="99">
        <v>6601</v>
      </c>
      <c r="C164" s="104" t="s">
        <v>83</v>
      </c>
      <c r="D164" s="46">
        <f t="shared" si="10"/>
        <v>8134615</v>
      </c>
      <c r="E164" s="34">
        <f t="shared" si="9"/>
        <v>8134615</v>
      </c>
      <c r="F164" s="46">
        <v>8134615</v>
      </c>
      <c r="G164" s="46"/>
      <c r="H164" s="34"/>
      <c r="I164" s="46"/>
    </row>
    <row r="165" spans="1:9" s="101" customFormat="1" ht="15" x14ac:dyDescent="0.25">
      <c r="A165" s="92"/>
      <c r="B165" s="99">
        <v>6603</v>
      </c>
      <c r="C165" s="104" t="s">
        <v>84</v>
      </c>
      <c r="D165" s="46">
        <f t="shared" si="10"/>
        <v>7402973</v>
      </c>
      <c r="E165" s="34">
        <f t="shared" si="9"/>
        <v>7402973</v>
      </c>
      <c r="F165" s="46">
        <v>7402973</v>
      </c>
      <c r="G165" s="46"/>
      <c r="H165" s="34"/>
      <c r="I165" s="46"/>
    </row>
    <row r="166" spans="1:9" s="101" customFormat="1" ht="15" x14ac:dyDescent="0.25">
      <c r="A166" s="92"/>
      <c r="B166" s="99">
        <v>6606</v>
      </c>
      <c r="C166" s="104" t="s">
        <v>86</v>
      </c>
      <c r="D166" s="46">
        <f t="shared" si="10"/>
        <v>0</v>
      </c>
      <c r="E166" s="34">
        <f t="shared" si="9"/>
        <v>0</v>
      </c>
      <c r="F166" s="41"/>
      <c r="G166" s="46"/>
      <c r="H166" s="34"/>
      <c r="I166" s="46"/>
    </row>
    <row r="167" spans="1:9" s="101" customFormat="1" ht="25.5" x14ac:dyDescent="0.25">
      <c r="A167" s="92"/>
      <c r="B167" s="99">
        <v>6608</v>
      </c>
      <c r="C167" s="104" t="s">
        <v>87</v>
      </c>
      <c r="D167" s="46">
        <f t="shared" si="10"/>
        <v>0</v>
      </c>
      <c r="E167" s="34">
        <f t="shared" si="9"/>
        <v>0</v>
      </c>
      <c r="F167" s="46"/>
      <c r="G167" s="46"/>
      <c r="H167" s="34"/>
      <c r="I167" s="46"/>
    </row>
    <row r="168" spans="1:9" s="101" customFormat="1" ht="15" x14ac:dyDescent="0.25">
      <c r="A168" s="92"/>
      <c r="B168" s="99">
        <v>6618</v>
      </c>
      <c r="C168" s="104" t="s">
        <v>137</v>
      </c>
      <c r="D168" s="46">
        <f t="shared" si="10"/>
        <v>8600000</v>
      </c>
      <c r="E168" s="34">
        <f t="shared" si="9"/>
        <v>8600000</v>
      </c>
      <c r="F168" s="46">
        <v>8600000</v>
      </c>
      <c r="G168" s="46"/>
      <c r="H168" s="34"/>
      <c r="I168" s="46"/>
    </row>
    <row r="169" spans="1:9" s="97" customFormat="1" ht="14.25" x14ac:dyDescent="0.2">
      <c r="A169" s="69"/>
      <c r="B169" s="95">
        <v>6650</v>
      </c>
      <c r="C169" s="103" t="s">
        <v>88</v>
      </c>
      <c r="D169" s="71">
        <f t="shared" si="10"/>
        <v>2508270</v>
      </c>
      <c r="E169" s="29">
        <f t="shared" si="9"/>
        <v>2508270</v>
      </c>
      <c r="F169" s="71">
        <f>F170+F171</f>
        <v>2508270</v>
      </c>
      <c r="G169" s="71"/>
      <c r="H169" s="29"/>
      <c r="I169" s="71"/>
    </row>
    <row r="170" spans="1:9" s="101" customFormat="1" ht="15" x14ac:dyDescent="0.25">
      <c r="A170" s="92"/>
      <c r="B170" s="99">
        <v>6651</v>
      </c>
      <c r="C170" s="104" t="s">
        <v>89</v>
      </c>
      <c r="D170" s="46">
        <f t="shared" si="10"/>
        <v>1336270</v>
      </c>
      <c r="E170" s="34">
        <f t="shared" si="9"/>
        <v>1336270</v>
      </c>
      <c r="F170" s="46">
        <v>1336270</v>
      </c>
      <c r="G170" s="46"/>
      <c r="H170" s="34"/>
      <c r="I170" s="46"/>
    </row>
    <row r="171" spans="1:9" s="101" customFormat="1" ht="15" x14ac:dyDescent="0.25">
      <c r="A171" s="92"/>
      <c r="B171" s="99">
        <v>6699</v>
      </c>
      <c r="C171" s="104" t="s">
        <v>92</v>
      </c>
      <c r="D171" s="46">
        <f t="shared" si="10"/>
        <v>1172000</v>
      </c>
      <c r="E171" s="34">
        <f t="shared" si="9"/>
        <v>1172000</v>
      </c>
      <c r="F171" s="41">
        <v>1172000</v>
      </c>
      <c r="G171" s="46"/>
      <c r="H171" s="34"/>
      <c r="I171" s="46"/>
    </row>
    <row r="172" spans="1:9" s="97" customFormat="1" ht="14.25" x14ac:dyDescent="0.2">
      <c r="A172" s="69"/>
      <c r="B172" s="95">
        <v>6700</v>
      </c>
      <c r="C172" s="103" t="s">
        <v>93</v>
      </c>
      <c r="D172" s="71">
        <f t="shared" si="10"/>
        <v>4878000</v>
      </c>
      <c r="E172" s="29">
        <f t="shared" si="9"/>
        <v>4878000</v>
      </c>
      <c r="F172" s="71">
        <f>SUM(F173:F177)</f>
        <v>4878000</v>
      </c>
      <c r="G172" s="71"/>
      <c r="H172" s="29"/>
      <c r="I172" s="71"/>
    </row>
    <row r="173" spans="1:9" s="101" customFormat="1" ht="15" x14ac:dyDescent="0.25">
      <c r="A173" s="92"/>
      <c r="B173" s="99">
        <v>6701</v>
      </c>
      <c r="C173" s="104" t="s">
        <v>94</v>
      </c>
      <c r="D173" s="46">
        <f t="shared" si="10"/>
        <v>3608000</v>
      </c>
      <c r="E173" s="34">
        <f t="shared" si="9"/>
        <v>3608000</v>
      </c>
      <c r="F173" s="46">
        <v>3608000</v>
      </c>
      <c r="G173" s="46"/>
      <c r="H173" s="34"/>
      <c r="I173" s="46"/>
    </row>
    <row r="174" spans="1:9" s="101" customFormat="1" ht="15" x14ac:dyDescent="0.25">
      <c r="A174" s="92"/>
      <c r="B174" s="99">
        <v>6702</v>
      </c>
      <c r="C174" s="104" t="s">
        <v>95</v>
      </c>
      <c r="D174" s="46">
        <f t="shared" si="10"/>
        <v>400000</v>
      </c>
      <c r="E174" s="34">
        <f t="shared" si="9"/>
        <v>400000</v>
      </c>
      <c r="F174" s="46">
        <v>400000</v>
      </c>
      <c r="G174" s="46"/>
      <c r="H174" s="34"/>
      <c r="I174" s="46"/>
    </row>
    <row r="175" spans="1:9" s="101" customFormat="1" ht="15" x14ac:dyDescent="0.25">
      <c r="A175" s="92"/>
      <c r="B175" s="99">
        <v>6703</v>
      </c>
      <c r="C175" s="104" t="s">
        <v>96</v>
      </c>
      <c r="D175" s="46">
        <f t="shared" si="10"/>
        <v>700000</v>
      </c>
      <c r="E175" s="34">
        <f t="shared" si="9"/>
        <v>700000</v>
      </c>
      <c r="F175" s="46">
        <v>700000</v>
      </c>
      <c r="G175" s="46"/>
      <c r="H175" s="34"/>
      <c r="I175" s="46"/>
    </row>
    <row r="176" spans="1:9" s="101" customFormat="1" ht="15" x14ac:dyDescent="0.25">
      <c r="A176" s="92"/>
      <c r="B176" s="99">
        <v>6704</v>
      </c>
      <c r="C176" s="104" t="s">
        <v>97</v>
      </c>
      <c r="D176" s="46">
        <f t="shared" si="10"/>
        <v>170000</v>
      </c>
      <c r="E176" s="34">
        <f t="shared" si="9"/>
        <v>170000</v>
      </c>
      <c r="F176" s="46">
        <v>170000</v>
      </c>
      <c r="G176" s="46"/>
      <c r="H176" s="34"/>
      <c r="I176" s="46"/>
    </row>
    <row r="177" spans="1:9" s="101" customFormat="1" ht="15" x14ac:dyDescent="0.25">
      <c r="A177" s="92"/>
      <c r="B177" s="99">
        <v>6749</v>
      </c>
      <c r="C177" s="104" t="s">
        <v>64</v>
      </c>
      <c r="D177" s="46">
        <f t="shared" si="10"/>
        <v>0</v>
      </c>
      <c r="E177" s="34">
        <f t="shared" si="9"/>
        <v>0</v>
      </c>
      <c r="F177" s="46"/>
      <c r="G177" s="46"/>
      <c r="H177" s="34"/>
      <c r="I177" s="46"/>
    </row>
    <row r="178" spans="1:9" s="97" customFormat="1" ht="14.25" x14ac:dyDescent="0.2">
      <c r="A178" s="69"/>
      <c r="B178" s="95">
        <v>6750</v>
      </c>
      <c r="C178" s="103" t="s">
        <v>98</v>
      </c>
      <c r="D178" s="71">
        <f t="shared" si="10"/>
        <v>3315000</v>
      </c>
      <c r="E178" s="29">
        <f t="shared" si="9"/>
        <v>3315000</v>
      </c>
      <c r="F178" s="71">
        <f>SUM(F179:F182)</f>
        <v>3315000</v>
      </c>
      <c r="G178" s="71"/>
      <c r="H178" s="29"/>
      <c r="I178" s="71"/>
    </row>
    <row r="179" spans="1:9" s="101" customFormat="1" ht="15" x14ac:dyDescent="0.25">
      <c r="A179" s="92"/>
      <c r="B179" s="106">
        <v>6751</v>
      </c>
      <c r="C179" s="107" t="s">
        <v>99</v>
      </c>
      <c r="D179" s="46"/>
      <c r="E179" s="34"/>
      <c r="F179" s="46"/>
      <c r="G179" s="46"/>
      <c r="H179" s="34"/>
      <c r="I179" s="46"/>
    </row>
    <row r="180" spans="1:9" s="101" customFormat="1" ht="15" x14ac:dyDescent="0.25">
      <c r="A180" s="92"/>
      <c r="B180" s="99">
        <v>6757</v>
      </c>
      <c r="C180" s="104" t="s">
        <v>138</v>
      </c>
      <c r="D180" s="46">
        <f t="shared" si="10"/>
        <v>1750000</v>
      </c>
      <c r="E180" s="34">
        <f t="shared" si="9"/>
        <v>1750000</v>
      </c>
      <c r="F180" s="46">
        <v>1750000</v>
      </c>
      <c r="G180" s="46"/>
      <c r="H180" s="34"/>
      <c r="I180" s="46"/>
    </row>
    <row r="181" spans="1:9" s="101" customFormat="1" ht="15" x14ac:dyDescent="0.25">
      <c r="A181" s="92"/>
      <c r="B181" s="99">
        <v>6758</v>
      </c>
      <c r="C181" s="104" t="s">
        <v>101</v>
      </c>
      <c r="D181" s="46">
        <f t="shared" si="10"/>
        <v>1565000</v>
      </c>
      <c r="E181" s="34">
        <f t="shared" si="9"/>
        <v>1565000</v>
      </c>
      <c r="F181" s="46">
        <v>1565000</v>
      </c>
      <c r="G181" s="46"/>
      <c r="H181" s="34"/>
      <c r="I181" s="46"/>
    </row>
    <row r="182" spans="1:9" s="101" customFormat="1" ht="15" x14ac:dyDescent="0.25">
      <c r="A182" s="92"/>
      <c r="B182" s="99">
        <v>6799</v>
      </c>
      <c r="C182" s="104" t="s">
        <v>102</v>
      </c>
      <c r="D182" s="46">
        <f t="shared" si="10"/>
        <v>0</v>
      </c>
      <c r="E182" s="34">
        <f t="shared" si="9"/>
        <v>0</v>
      </c>
      <c r="F182" s="46"/>
      <c r="G182" s="46"/>
      <c r="H182" s="34"/>
      <c r="I182" s="46"/>
    </row>
    <row r="183" spans="1:9" s="97" customFormat="1" ht="25.5" x14ac:dyDescent="0.2">
      <c r="A183" s="69"/>
      <c r="B183" s="95">
        <v>6900</v>
      </c>
      <c r="C183" s="103" t="s">
        <v>105</v>
      </c>
      <c r="D183" s="71">
        <f t="shared" si="10"/>
        <v>48828500</v>
      </c>
      <c r="E183" s="29">
        <f t="shared" si="9"/>
        <v>48828500</v>
      </c>
      <c r="F183" s="71">
        <f>SUM(F184:F188)</f>
        <v>48828500</v>
      </c>
      <c r="G183" s="71"/>
      <c r="H183" s="29"/>
      <c r="I183" s="71"/>
    </row>
    <row r="184" spans="1:9" s="101" customFormat="1" ht="15" x14ac:dyDescent="0.25">
      <c r="A184" s="92"/>
      <c r="B184" s="99">
        <v>6901</v>
      </c>
      <c r="C184" s="104" t="s">
        <v>139</v>
      </c>
      <c r="D184" s="46">
        <f t="shared" si="10"/>
        <v>7925500</v>
      </c>
      <c r="E184" s="34">
        <f t="shared" ref="E184:E252" si="11">D184</f>
        <v>7925500</v>
      </c>
      <c r="F184" s="46">
        <v>7925500</v>
      </c>
      <c r="G184" s="46"/>
      <c r="H184" s="34"/>
      <c r="I184" s="46"/>
    </row>
    <row r="185" spans="1:9" s="101" customFormat="1" ht="15" x14ac:dyDescent="0.25">
      <c r="A185" s="92"/>
      <c r="B185" s="99">
        <v>6903</v>
      </c>
      <c r="C185" s="104" t="s">
        <v>106</v>
      </c>
      <c r="D185" s="46">
        <f t="shared" si="10"/>
        <v>0</v>
      </c>
      <c r="E185" s="34">
        <f t="shared" si="11"/>
        <v>0</v>
      </c>
      <c r="F185" s="46"/>
      <c r="G185" s="46"/>
      <c r="H185" s="34"/>
      <c r="I185" s="46"/>
    </row>
    <row r="186" spans="1:9" s="101" customFormat="1" ht="15" x14ac:dyDescent="0.25">
      <c r="A186" s="92"/>
      <c r="B186" s="99">
        <v>6907</v>
      </c>
      <c r="C186" s="104" t="s">
        <v>153</v>
      </c>
      <c r="D186" s="46">
        <f t="shared" ref="D186:D249" si="12">F186+G186+H186+I186</f>
        <v>6000000</v>
      </c>
      <c r="E186" s="34">
        <f t="shared" si="11"/>
        <v>6000000</v>
      </c>
      <c r="F186" s="46">
        <v>6000000</v>
      </c>
      <c r="G186" s="46"/>
      <c r="H186" s="34"/>
      <c r="I186" s="46"/>
    </row>
    <row r="187" spans="1:9" s="101" customFormat="1" ht="15" x14ac:dyDescent="0.25">
      <c r="A187" s="92"/>
      <c r="B187" s="99">
        <v>6912</v>
      </c>
      <c r="C187" s="104" t="s">
        <v>108</v>
      </c>
      <c r="D187" s="46">
        <f t="shared" si="12"/>
        <v>28590000</v>
      </c>
      <c r="E187" s="34">
        <f t="shared" si="11"/>
        <v>28590000</v>
      </c>
      <c r="F187" s="46">
        <v>28590000</v>
      </c>
      <c r="G187" s="46"/>
      <c r="H187" s="34"/>
      <c r="I187" s="46"/>
    </row>
    <row r="188" spans="1:9" s="101" customFormat="1" ht="15" x14ac:dyDescent="0.25">
      <c r="A188" s="92"/>
      <c r="B188" s="99">
        <v>6913</v>
      </c>
      <c r="C188" s="104" t="s">
        <v>109</v>
      </c>
      <c r="D188" s="46">
        <f t="shared" si="12"/>
        <v>6313000</v>
      </c>
      <c r="E188" s="34">
        <f t="shared" si="11"/>
        <v>6313000</v>
      </c>
      <c r="F188" s="46">
        <v>6313000</v>
      </c>
      <c r="G188" s="46"/>
      <c r="H188" s="34"/>
      <c r="I188" s="46"/>
    </row>
    <row r="189" spans="1:9" s="97" customFormat="1" ht="14.25" x14ac:dyDescent="0.2">
      <c r="A189" s="69"/>
      <c r="B189" s="95">
        <v>6950</v>
      </c>
      <c r="C189" s="103" t="s">
        <v>110</v>
      </c>
      <c r="D189" s="71">
        <f t="shared" si="12"/>
        <v>0</v>
      </c>
      <c r="E189" s="29">
        <f t="shared" si="11"/>
        <v>0</v>
      </c>
      <c r="F189" s="71">
        <f>F190+F191</f>
        <v>0</v>
      </c>
      <c r="G189" s="71"/>
      <c r="H189" s="29"/>
      <c r="I189" s="71"/>
    </row>
    <row r="190" spans="1:9" s="101" customFormat="1" ht="15" x14ac:dyDescent="0.25">
      <c r="A190" s="92"/>
      <c r="B190" s="106">
        <v>6955</v>
      </c>
      <c r="C190" s="107" t="s">
        <v>111</v>
      </c>
      <c r="D190" s="46"/>
      <c r="E190" s="34"/>
      <c r="F190" s="46"/>
      <c r="G190" s="46"/>
      <c r="H190" s="34"/>
      <c r="I190" s="46"/>
    </row>
    <row r="191" spans="1:9" s="101" customFormat="1" ht="15" x14ac:dyDescent="0.25">
      <c r="A191" s="92"/>
      <c r="B191" s="99">
        <v>6956</v>
      </c>
      <c r="C191" s="104" t="s">
        <v>108</v>
      </c>
      <c r="D191" s="46">
        <f t="shared" si="12"/>
        <v>0</v>
      </c>
      <c r="E191" s="34">
        <f t="shared" si="11"/>
        <v>0</v>
      </c>
      <c r="F191" s="46"/>
      <c r="G191" s="46"/>
      <c r="H191" s="34"/>
      <c r="I191" s="46"/>
    </row>
    <row r="192" spans="1:9" s="97" customFormat="1" ht="14.25" x14ac:dyDescent="0.2">
      <c r="A192" s="69"/>
      <c r="B192" s="95">
        <v>7000</v>
      </c>
      <c r="C192" s="103" t="s">
        <v>112</v>
      </c>
      <c r="D192" s="71">
        <f t="shared" si="12"/>
        <v>1240000</v>
      </c>
      <c r="E192" s="29">
        <f t="shared" si="11"/>
        <v>1240000</v>
      </c>
      <c r="F192" s="71">
        <f>F194+F193</f>
        <v>1240000</v>
      </c>
      <c r="G192" s="71"/>
      <c r="H192" s="29"/>
      <c r="I192" s="71"/>
    </row>
    <row r="193" spans="1:11" s="101" customFormat="1" ht="15" x14ac:dyDescent="0.25">
      <c r="A193" s="92"/>
      <c r="B193" s="99">
        <v>7012</v>
      </c>
      <c r="C193" s="104" t="s">
        <v>114</v>
      </c>
      <c r="D193" s="46">
        <f t="shared" si="12"/>
        <v>1240000</v>
      </c>
      <c r="E193" s="34">
        <v>1240000</v>
      </c>
      <c r="F193" s="46">
        <f>1240000</f>
        <v>1240000</v>
      </c>
      <c r="G193" s="46"/>
      <c r="H193" s="34"/>
      <c r="I193" s="46"/>
    </row>
    <row r="194" spans="1:11" s="101" customFormat="1" ht="15" x14ac:dyDescent="0.25">
      <c r="A194" s="92"/>
      <c r="B194" s="99">
        <v>7049</v>
      </c>
      <c r="C194" s="104" t="s">
        <v>64</v>
      </c>
      <c r="D194" s="46">
        <f t="shared" si="12"/>
        <v>0</v>
      </c>
      <c r="E194" s="34"/>
      <c r="F194" s="46"/>
      <c r="G194" s="46"/>
      <c r="H194" s="34"/>
      <c r="I194" s="46"/>
    </row>
    <row r="195" spans="1:11" s="97" customFormat="1" ht="14.25" x14ac:dyDescent="0.2">
      <c r="A195" s="69"/>
      <c r="B195" s="95">
        <v>7050</v>
      </c>
      <c r="C195" s="103" t="s">
        <v>115</v>
      </c>
      <c r="D195" s="71">
        <f t="shared" si="12"/>
        <v>3000000</v>
      </c>
      <c r="E195" s="29">
        <f t="shared" si="11"/>
        <v>3000000</v>
      </c>
      <c r="F195" s="36">
        <f>F196</f>
        <v>3000000</v>
      </c>
      <c r="G195" s="36"/>
      <c r="H195" s="29"/>
      <c r="I195" s="36"/>
    </row>
    <row r="196" spans="1:11" s="101" customFormat="1" ht="15" x14ac:dyDescent="0.25">
      <c r="A196" s="92"/>
      <c r="B196" s="99">
        <v>7053</v>
      </c>
      <c r="C196" s="104" t="s">
        <v>116</v>
      </c>
      <c r="D196" s="46">
        <f t="shared" si="12"/>
        <v>3000000</v>
      </c>
      <c r="E196" s="34">
        <v>3000000</v>
      </c>
      <c r="F196" s="46">
        <v>3000000</v>
      </c>
      <c r="G196" s="41"/>
      <c r="H196" s="34"/>
      <c r="I196" s="41"/>
    </row>
    <row r="197" spans="1:11" s="97" customFormat="1" ht="14.25" x14ac:dyDescent="0.2">
      <c r="A197" s="69"/>
      <c r="B197" s="95">
        <v>7750</v>
      </c>
      <c r="C197" s="103" t="s">
        <v>64</v>
      </c>
      <c r="D197" s="71">
        <f t="shared" si="12"/>
        <v>13303700</v>
      </c>
      <c r="E197" s="29">
        <f t="shared" si="11"/>
        <v>13303700</v>
      </c>
      <c r="F197" s="71">
        <f>SUM(F198:F201)</f>
        <v>13303700</v>
      </c>
      <c r="G197" s="71"/>
      <c r="H197" s="29"/>
      <c r="I197" s="71"/>
    </row>
    <row r="198" spans="1:11" s="101" customFormat="1" ht="15" x14ac:dyDescent="0.25">
      <c r="A198" s="92"/>
      <c r="B198" s="99">
        <v>7756</v>
      </c>
      <c r="C198" s="104" t="s">
        <v>117</v>
      </c>
      <c r="D198" s="46">
        <f t="shared" si="12"/>
        <v>3198300</v>
      </c>
      <c r="E198" s="34">
        <f t="shared" si="11"/>
        <v>3198300</v>
      </c>
      <c r="F198" s="46">
        <v>3198300</v>
      </c>
      <c r="G198" s="46"/>
      <c r="H198" s="34"/>
      <c r="I198" s="46"/>
    </row>
    <row r="199" spans="1:11" s="101" customFormat="1" ht="15" x14ac:dyDescent="0.25">
      <c r="A199" s="92"/>
      <c r="B199" s="99">
        <v>7757</v>
      </c>
      <c r="C199" s="104" t="s">
        <v>118</v>
      </c>
      <c r="D199" s="46">
        <f t="shared" si="12"/>
        <v>10015400</v>
      </c>
      <c r="E199" s="34">
        <f t="shared" si="11"/>
        <v>10015400</v>
      </c>
      <c r="F199" s="46">
        <v>10015400</v>
      </c>
      <c r="G199" s="46"/>
      <c r="H199" s="34"/>
      <c r="I199" s="46"/>
    </row>
    <row r="200" spans="1:11" s="101" customFormat="1" ht="15" x14ac:dyDescent="0.25">
      <c r="A200" s="92"/>
      <c r="B200" s="99">
        <v>7761</v>
      </c>
      <c r="C200" s="104" t="s">
        <v>119</v>
      </c>
      <c r="D200" s="46">
        <f t="shared" si="12"/>
        <v>0</v>
      </c>
      <c r="E200" s="34">
        <f t="shared" si="11"/>
        <v>0</v>
      </c>
      <c r="F200" s="46"/>
      <c r="G200" s="46"/>
      <c r="H200" s="34"/>
      <c r="I200" s="46"/>
    </row>
    <row r="201" spans="1:11" s="101" customFormat="1" ht="15" x14ac:dyDescent="0.25">
      <c r="A201" s="92"/>
      <c r="B201" s="99">
        <v>7799</v>
      </c>
      <c r="C201" s="100" t="s">
        <v>120</v>
      </c>
      <c r="D201" s="46">
        <f t="shared" si="12"/>
        <v>90000</v>
      </c>
      <c r="E201" s="34">
        <f t="shared" si="11"/>
        <v>90000</v>
      </c>
      <c r="F201" s="46">
        <v>90000</v>
      </c>
      <c r="G201" s="46"/>
      <c r="H201" s="34"/>
      <c r="I201" s="46"/>
    </row>
    <row r="202" spans="1:11" s="97" customFormat="1" ht="25.5" x14ac:dyDescent="0.2">
      <c r="A202" s="69"/>
      <c r="B202" s="95">
        <v>7850</v>
      </c>
      <c r="C202" s="96" t="s">
        <v>121</v>
      </c>
      <c r="D202" s="71">
        <f t="shared" si="12"/>
        <v>16086000</v>
      </c>
      <c r="E202" s="29">
        <f t="shared" si="11"/>
        <v>16086000</v>
      </c>
      <c r="F202" s="36">
        <f>F203</f>
        <v>16086000</v>
      </c>
      <c r="G202" s="71"/>
      <c r="H202" s="29"/>
      <c r="I202" s="71"/>
    </row>
    <row r="203" spans="1:11" s="110" customFormat="1" ht="51" x14ac:dyDescent="0.25">
      <c r="A203" s="108"/>
      <c r="B203" s="99">
        <v>7854</v>
      </c>
      <c r="C203" s="100" t="s">
        <v>140</v>
      </c>
      <c r="D203" s="46">
        <f t="shared" si="12"/>
        <v>16086000</v>
      </c>
      <c r="E203" s="34">
        <f t="shared" si="11"/>
        <v>16086000</v>
      </c>
      <c r="F203" s="41">
        <v>16086000</v>
      </c>
      <c r="G203" s="109"/>
      <c r="H203" s="34"/>
      <c r="I203" s="109"/>
    </row>
    <row r="204" spans="1:11" s="114" customFormat="1" ht="14.25" x14ac:dyDescent="0.2">
      <c r="A204" s="111"/>
      <c r="B204" s="95">
        <v>8000</v>
      </c>
      <c r="C204" s="96" t="s">
        <v>141</v>
      </c>
      <c r="D204" s="71">
        <f t="shared" si="12"/>
        <v>182488000</v>
      </c>
      <c r="E204" s="29">
        <f t="shared" si="11"/>
        <v>182488000</v>
      </c>
      <c r="F204" s="71">
        <f>F205</f>
        <v>182488000</v>
      </c>
      <c r="G204" s="112"/>
      <c r="H204" s="29"/>
      <c r="I204" s="112"/>
      <c r="J204" s="113"/>
    </row>
    <row r="205" spans="1:11" s="101" customFormat="1" ht="15" x14ac:dyDescent="0.25">
      <c r="A205" s="115"/>
      <c r="B205" s="99">
        <v>8049</v>
      </c>
      <c r="C205" s="100" t="s">
        <v>165</v>
      </c>
      <c r="D205" s="46">
        <f t="shared" si="12"/>
        <v>182488000</v>
      </c>
      <c r="E205" s="34">
        <f t="shared" si="11"/>
        <v>182488000</v>
      </c>
      <c r="F205" s="41">
        <v>182488000</v>
      </c>
      <c r="G205" s="46"/>
      <c r="H205" s="34"/>
      <c r="I205" s="46"/>
    </row>
    <row r="206" spans="1:11" s="97" customFormat="1" ht="14.25" x14ac:dyDescent="0.2">
      <c r="A206" s="69" t="s">
        <v>36</v>
      </c>
      <c r="B206" s="95"/>
      <c r="C206" s="96" t="s">
        <v>142</v>
      </c>
      <c r="D206" s="71">
        <f t="shared" si="12"/>
        <v>3793398885</v>
      </c>
      <c r="E206" s="29">
        <f t="shared" si="11"/>
        <v>3793398885</v>
      </c>
      <c r="F206" s="36">
        <f>F210+F259+F279+F296</f>
        <v>3793398885</v>
      </c>
      <c r="G206" s="36"/>
      <c r="H206" s="36"/>
      <c r="I206" s="36"/>
      <c r="J206" s="98"/>
      <c r="K206" s="98"/>
    </row>
    <row r="207" spans="1:11" s="97" customFormat="1" ht="14.25" x14ac:dyDescent="0.2">
      <c r="A207" s="69"/>
      <c r="B207" s="95">
        <v>82</v>
      </c>
      <c r="C207" s="96" t="s">
        <v>168</v>
      </c>
      <c r="D207" s="71">
        <f t="shared" si="12"/>
        <v>0</v>
      </c>
      <c r="E207" s="29">
        <f t="shared" si="11"/>
        <v>0</v>
      </c>
      <c r="F207" s="36"/>
      <c r="G207" s="36"/>
      <c r="H207" s="36"/>
      <c r="I207" s="36"/>
      <c r="J207" s="98"/>
    </row>
    <row r="208" spans="1:11" s="97" customFormat="1" ht="14.25" x14ac:dyDescent="0.2">
      <c r="A208" s="69"/>
      <c r="B208" s="95">
        <v>6750</v>
      </c>
      <c r="C208" s="96" t="s">
        <v>98</v>
      </c>
      <c r="D208" s="71">
        <f t="shared" si="12"/>
        <v>0</v>
      </c>
      <c r="E208" s="29">
        <f t="shared" si="11"/>
        <v>0</v>
      </c>
      <c r="F208" s="36"/>
      <c r="G208" s="36"/>
      <c r="H208" s="36"/>
      <c r="I208" s="36"/>
      <c r="J208" s="98"/>
    </row>
    <row r="209" spans="1:10" s="101" customFormat="1" ht="15" x14ac:dyDescent="0.25">
      <c r="A209" s="92"/>
      <c r="B209" s="106">
        <v>6758</v>
      </c>
      <c r="C209" s="121" t="s">
        <v>101</v>
      </c>
      <c r="D209" s="46">
        <f t="shared" si="12"/>
        <v>0</v>
      </c>
      <c r="E209" s="34">
        <f t="shared" si="11"/>
        <v>0</v>
      </c>
      <c r="F209" s="41"/>
      <c r="G209" s="41"/>
      <c r="H209" s="41"/>
      <c r="I209" s="41"/>
      <c r="J209" s="102"/>
    </row>
    <row r="210" spans="1:10" s="97" customFormat="1" ht="14.25" x14ac:dyDescent="0.2">
      <c r="A210" s="50">
        <v>1</v>
      </c>
      <c r="B210" s="95">
        <v>103</v>
      </c>
      <c r="C210" s="96" t="s">
        <v>52</v>
      </c>
      <c r="D210" s="71">
        <f t="shared" si="12"/>
        <v>1545887885</v>
      </c>
      <c r="E210" s="29">
        <f t="shared" si="11"/>
        <v>1545887885</v>
      </c>
      <c r="F210" s="71">
        <f>F211+F215+F219+F226+F235+F241+F245+F247+F249+F254+F256</f>
        <v>1545887885</v>
      </c>
      <c r="G210" s="71"/>
      <c r="H210" s="71"/>
      <c r="I210" s="71"/>
      <c r="J210" s="98"/>
    </row>
    <row r="211" spans="1:10" s="97" customFormat="1" ht="14.25" x14ac:dyDescent="0.2">
      <c r="A211" s="50"/>
      <c r="B211" s="95">
        <v>6500</v>
      </c>
      <c r="C211" s="96" t="s">
        <v>72</v>
      </c>
      <c r="D211" s="71">
        <f t="shared" si="12"/>
        <v>17514472</v>
      </c>
      <c r="E211" s="29">
        <f t="shared" si="11"/>
        <v>17514472</v>
      </c>
      <c r="F211" s="71">
        <f>F213+F214</f>
        <v>17514472</v>
      </c>
      <c r="G211" s="71"/>
      <c r="H211" s="71"/>
      <c r="I211" s="71"/>
    </row>
    <row r="212" spans="1:10" s="101" customFormat="1" ht="15" x14ac:dyDescent="0.25">
      <c r="A212" s="115"/>
      <c r="B212" s="106">
        <v>6501</v>
      </c>
      <c r="C212" s="121" t="s">
        <v>73</v>
      </c>
      <c r="D212" s="46"/>
      <c r="E212" s="34"/>
      <c r="F212" s="46"/>
      <c r="G212" s="46"/>
      <c r="H212" s="34"/>
      <c r="I212" s="46"/>
    </row>
    <row r="213" spans="1:10" s="117" customFormat="1" ht="15" x14ac:dyDescent="0.25">
      <c r="A213" s="116"/>
      <c r="B213" s="99">
        <v>6503</v>
      </c>
      <c r="C213" s="100" t="s">
        <v>75</v>
      </c>
      <c r="D213" s="46">
        <f t="shared" si="12"/>
        <v>17514472</v>
      </c>
      <c r="E213" s="34">
        <f t="shared" si="11"/>
        <v>17514472</v>
      </c>
      <c r="F213" s="46">
        <v>17514472</v>
      </c>
      <c r="G213" s="41"/>
      <c r="H213" s="34"/>
      <c r="I213" s="41"/>
    </row>
    <row r="214" spans="1:10" s="117" customFormat="1" ht="15" x14ac:dyDescent="0.25">
      <c r="A214" s="116"/>
      <c r="B214" s="99">
        <v>6505</v>
      </c>
      <c r="C214" s="100" t="s">
        <v>77</v>
      </c>
      <c r="D214" s="46">
        <f t="shared" si="12"/>
        <v>0</v>
      </c>
      <c r="E214" s="34"/>
      <c r="F214" s="46"/>
      <c r="G214" s="41"/>
      <c r="H214" s="34"/>
      <c r="I214" s="41"/>
    </row>
    <row r="215" spans="1:10" s="119" customFormat="1" ht="15" x14ac:dyDescent="0.25">
      <c r="A215" s="118"/>
      <c r="B215" s="95">
        <v>6550</v>
      </c>
      <c r="C215" s="96" t="s">
        <v>78</v>
      </c>
      <c r="D215" s="71">
        <f t="shared" si="12"/>
        <v>2355000</v>
      </c>
      <c r="E215" s="29">
        <f t="shared" si="11"/>
        <v>2355000</v>
      </c>
      <c r="F215" s="36">
        <f>F216+F217+F218</f>
        <v>2355000</v>
      </c>
      <c r="G215" s="36"/>
      <c r="H215" s="36"/>
      <c r="I215" s="36"/>
    </row>
    <row r="216" spans="1:10" s="117" customFormat="1" ht="15" x14ac:dyDescent="0.25">
      <c r="A216" s="116"/>
      <c r="B216" s="99">
        <v>6551</v>
      </c>
      <c r="C216" s="100" t="s">
        <v>79</v>
      </c>
      <c r="D216" s="46">
        <f t="shared" si="12"/>
        <v>2205000</v>
      </c>
      <c r="E216" s="34">
        <f t="shared" si="11"/>
        <v>2205000</v>
      </c>
      <c r="F216" s="46">
        <v>2205000</v>
      </c>
      <c r="G216" s="41"/>
      <c r="H216" s="34"/>
      <c r="I216" s="41"/>
    </row>
    <row r="217" spans="1:10" s="117" customFormat="1" ht="15" x14ac:dyDescent="0.25">
      <c r="A217" s="116"/>
      <c r="B217" s="99">
        <v>6552</v>
      </c>
      <c r="C217" s="100" t="s">
        <v>136</v>
      </c>
      <c r="D217" s="46">
        <f>F217+G217+H217+I217</f>
        <v>0</v>
      </c>
      <c r="E217" s="34">
        <f>D217</f>
        <v>0</v>
      </c>
      <c r="F217" s="46"/>
      <c r="G217" s="41"/>
      <c r="H217" s="34"/>
      <c r="I217" s="41"/>
    </row>
    <row r="218" spans="1:10" s="117" customFormat="1" ht="15" x14ac:dyDescent="0.25">
      <c r="A218" s="116"/>
      <c r="B218" s="99">
        <v>6599</v>
      </c>
      <c r="C218" s="100" t="s">
        <v>64</v>
      </c>
      <c r="D218" s="46">
        <f t="shared" si="12"/>
        <v>150000</v>
      </c>
      <c r="E218" s="34">
        <f t="shared" si="11"/>
        <v>150000</v>
      </c>
      <c r="F218" s="46">
        <v>150000</v>
      </c>
      <c r="G218" s="41"/>
      <c r="H218" s="34"/>
      <c r="I218" s="41"/>
    </row>
    <row r="219" spans="1:10" s="97" customFormat="1" ht="14.25" x14ac:dyDescent="0.2">
      <c r="A219" s="50"/>
      <c r="B219" s="95">
        <v>6600</v>
      </c>
      <c r="C219" s="96" t="s">
        <v>82</v>
      </c>
      <c r="D219" s="71">
        <f t="shared" si="12"/>
        <v>64357803</v>
      </c>
      <c r="E219" s="29">
        <f t="shared" si="11"/>
        <v>64357803</v>
      </c>
      <c r="F219" s="71">
        <f>SUM(F220:F225)</f>
        <v>64357803</v>
      </c>
      <c r="G219" s="71"/>
      <c r="H219" s="71"/>
      <c r="I219" s="71"/>
    </row>
    <row r="220" spans="1:10" s="117" customFormat="1" ht="25.5" x14ac:dyDescent="0.25">
      <c r="A220" s="116"/>
      <c r="B220" s="99">
        <v>6601</v>
      </c>
      <c r="C220" s="100" t="s">
        <v>83</v>
      </c>
      <c r="D220" s="46">
        <f t="shared" si="12"/>
        <v>0</v>
      </c>
      <c r="E220" s="34">
        <f t="shared" si="11"/>
        <v>0</v>
      </c>
      <c r="F220" s="46"/>
      <c r="G220" s="41"/>
      <c r="H220" s="34"/>
      <c r="I220" s="41"/>
    </row>
    <row r="221" spans="1:10" s="101" customFormat="1" ht="15" x14ac:dyDescent="0.25">
      <c r="A221" s="115"/>
      <c r="B221" s="99">
        <v>6603</v>
      </c>
      <c r="C221" s="100" t="s">
        <v>84</v>
      </c>
      <c r="D221" s="46">
        <f t="shared" si="12"/>
        <v>24125403</v>
      </c>
      <c r="E221" s="34">
        <f t="shared" si="11"/>
        <v>24125403</v>
      </c>
      <c r="F221" s="46">
        <v>24125403</v>
      </c>
      <c r="G221" s="46"/>
      <c r="H221" s="34"/>
      <c r="I221" s="46"/>
    </row>
    <row r="222" spans="1:10" s="101" customFormat="1" ht="25.5" x14ac:dyDescent="0.25">
      <c r="A222" s="115"/>
      <c r="B222" s="99">
        <v>6605</v>
      </c>
      <c r="C222" s="100" t="s">
        <v>85</v>
      </c>
      <c r="D222" s="46">
        <f t="shared" si="12"/>
        <v>21180000</v>
      </c>
      <c r="E222" s="34">
        <f t="shared" si="11"/>
        <v>21180000</v>
      </c>
      <c r="F222" s="46">
        <v>21180000</v>
      </c>
      <c r="G222" s="46"/>
      <c r="H222" s="34"/>
      <c r="I222" s="46"/>
    </row>
    <row r="223" spans="1:10" s="101" customFormat="1" ht="15" x14ac:dyDescent="0.25">
      <c r="A223" s="115"/>
      <c r="B223" s="99">
        <v>6606</v>
      </c>
      <c r="C223" s="100" t="s">
        <v>86</v>
      </c>
      <c r="D223" s="46">
        <f t="shared" si="12"/>
        <v>0</v>
      </c>
      <c r="E223" s="34">
        <f t="shared" si="11"/>
        <v>0</v>
      </c>
      <c r="F223" s="46"/>
      <c r="G223" s="46"/>
      <c r="H223" s="34"/>
      <c r="I223" s="46"/>
    </row>
    <row r="224" spans="1:10" s="101" customFormat="1" ht="25.5" x14ac:dyDescent="0.25">
      <c r="A224" s="115"/>
      <c r="B224" s="99">
        <v>6608</v>
      </c>
      <c r="C224" s="100" t="s">
        <v>87</v>
      </c>
      <c r="D224" s="46">
        <f>F224+G224+H224+I224</f>
        <v>0</v>
      </c>
      <c r="E224" s="34">
        <f>D224</f>
        <v>0</v>
      </c>
      <c r="F224" s="46"/>
      <c r="G224" s="46"/>
      <c r="H224" s="34"/>
      <c r="I224" s="46"/>
    </row>
    <row r="225" spans="1:9" s="101" customFormat="1" ht="15" x14ac:dyDescent="0.25">
      <c r="A225" s="115"/>
      <c r="B225" s="99">
        <v>6649</v>
      </c>
      <c r="C225" s="100" t="s">
        <v>143</v>
      </c>
      <c r="D225" s="46">
        <f t="shared" si="12"/>
        <v>19052400</v>
      </c>
      <c r="E225" s="34">
        <f t="shared" si="11"/>
        <v>19052400</v>
      </c>
      <c r="F225" s="46">
        <v>19052400</v>
      </c>
      <c r="G225" s="46"/>
      <c r="H225" s="34"/>
      <c r="I225" s="46"/>
    </row>
    <row r="226" spans="1:9" s="97" customFormat="1" ht="14.25" x14ac:dyDescent="0.2">
      <c r="A226" s="50"/>
      <c r="B226" s="95">
        <v>6650</v>
      </c>
      <c r="C226" s="96" t="s">
        <v>88</v>
      </c>
      <c r="D226" s="71">
        <f t="shared" si="12"/>
        <v>311434010</v>
      </c>
      <c r="E226" s="29">
        <f t="shared" si="11"/>
        <v>311434010</v>
      </c>
      <c r="F226" s="71">
        <f>SUM(F227:F234)</f>
        <v>311434010</v>
      </c>
      <c r="G226" s="71"/>
      <c r="H226" s="29"/>
      <c r="I226" s="71"/>
    </row>
    <row r="227" spans="1:9" s="101" customFormat="1" ht="15" x14ac:dyDescent="0.25">
      <c r="A227" s="115"/>
      <c r="B227" s="99">
        <v>6651</v>
      </c>
      <c r="C227" s="100" t="s">
        <v>89</v>
      </c>
      <c r="D227" s="46">
        <f t="shared" si="12"/>
        <v>12840010</v>
      </c>
      <c r="E227" s="34">
        <f t="shared" si="11"/>
        <v>12840010</v>
      </c>
      <c r="F227" s="46">
        <v>12840010</v>
      </c>
      <c r="G227" s="46"/>
      <c r="H227" s="34"/>
      <c r="I227" s="46"/>
    </row>
    <row r="228" spans="1:9" s="101" customFormat="1" ht="15" x14ac:dyDescent="0.25">
      <c r="A228" s="115"/>
      <c r="B228" s="99">
        <v>6652</v>
      </c>
      <c r="C228" s="100" t="s">
        <v>90</v>
      </c>
      <c r="D228" s="46">
        <f t="shared" si="12"/>
        <v>3600000</v>
      </c>
      <c r="E228" s="34">
        <f t="shared" si="11"/>
        <v>3600000</v>
      </c>
      <c r="F228" s="46">
        <v>3600000</v>
      </c>
      <c r="G228" s="46"/>
      <c r="H228" s="34"/>
      <c r="I228" s="46"/>
    </row>
    <row r="229" spans="1:9" s="101" customFormat="1" ht="15" x14ac:dyDescent="0.25">
      <c r="A229" s="115"/>
      <c r="B229" s="99">
        <v>6653</v>
      </c>
      <c r="C229" s="100" t="s">
        <v>144</v>
      </c>
      <c r="D229" s="46">
        <f t="shared" si="12"/>
        <v>181986000</v>
      </c>
      <c r="E229" s="34">
        <f t="shared" si="11"/>
        <v>181986000</v>
      </c>
      <c r="F229" s="46">
        <v>181986000</v>
      </c>
      <c r="G229" s="46"/>
      <c r="H229" s="34"/>
      <c r="I229" s="46"/>
    </row>
    <row r="230" spans="1:9" s="101" customFormat="1" ht="15" x14ac:dyDescent="0.25">
      <c r="A230" s="115"/>
      <c r="B230" s="99">
        <v>6654</v>
      </c>
      <c r="C230" s="100" t="s">
        <v>96</v>
      </c>
      <c r="D230" s="46">
        <f t="shared" si="12"/>
        <v>52450000</v>
      </c>
      <c r="E230" s="34">
        <f t="shared" si="11"/>
        <v>52450000</v>
      </c>
      <c r="F230" s="46">
        <v>52450000</v>
      </c>
      <c r="G230" s="46"/>
      <c r="H230" s="34"/>
      <c r="I230" s="46"/>
    </row>
    <row r="231" spans="1:9" s="101" customFormat="1" ht="15" x14ac:dyDescent="0.25">
      <c r="A231" s="115"/>
      <c r="B231" s="99">
        <v>6655</v>
      </c>
      <c r="C231" s="100" t="s">
        <v>145</v>
      </c>
      <c r="D231" s="46">
        <f t="shared" si="12"/>
        <v>2500000</v>
      </c>
      <c r="E231" s="34">
        <f t="shared" si="11"/>
        <v>2500000</v>
      </c>
      <c r="F231" s="46">
        <v>2500000</v>
      </c>
      <c r="G231" s="46"/>
      <c r="H231" s="34"/>
      <c r="I231" s="46"/>
    </row>
    <row r="232" spans="1:9" s="101" customFormat="1" ht="15" x14ac:dyDescent="0.25">
      <c r="A232" s="115"/>
      <c r="B232" s="99">
        <v>6657</v>
      </c>
      <c r="C232" s="100" t="s">
        <v>146</v>
      </c>
      <c r="D232" s="46">
        <f t="shared" si="12"/>
        <v>1140000</v>
      </c>
      <c r="E232" s="34">
        <f t="shared" si="11"/>
        <v>1140000</v>
      </c>
      <c r="F232" s="46">
        <v>1140000</v>
      </c>
      <c r="G232" s="46"/>
      <c r="H232" s="34"/>
      <c r="I232" s="46"/>
    </row>
    <row r="233" spans="1:9" s="101" customFormat="1" ht="15" x14ac:dyDescent="0.25">
      <c r="A233" s="115"/>
      <c r="B233" s="99">
        <v>6658</v>
      </c>
      <c r="C233" s="100" t="s">
        <v>147</v>
      </c>
      <c r="D233" s="46">
        <f t="shared" si="12"/>
        <v>23900000</v>
      </c>
      <c r="E233" s="34">
        <f t="shared" si="11"/>
        <v>23900000</v>
      </c>
      <c r="F233" s="46">
        <v>23900000</v>
      </c>
      <c r="G233" s="46"/>
      <c r="H233" s="34"/>
      <c r="I233" s="46"/>
    </row>
    <row r="234" spans="1:9" s="101" customFormat="1" ht="15" x14ac:dyDescent="0.25">
      <c r="A234" s="115"/>
      <c r="B234" s="99">
        <v>6699</v>
      </c>
      <c r="C234" s="100" t="s">
        <v>92</v>
      </c>
      <c r="D234" s="46">
        <f t="shared" si="12"/>
        <v>33018000</v>
      </c>
      <c r="E234" s="34">
        <f t="shared" si="11"/>
        <v>33018000</v>
      </c>
      <c r="F234" s="46">
        <v>33018000</v>
      </c>
      <c r="G234" s="46"/>
      <c r="H234" s="34"/>
      <c r="I234" s="46"/>
    </row>
    <row r="235" spans="1:9" s="97" customFormat="1" ht="14.25" x14ac:dyDescent="0.2">
      <c r="A235" s="50"/>
      <c r="B235" s="95">
        <v>6700</v>
      </c>
      <c r="C235" s="96" t="s">
        <v>93</v>
      </c>
      <c r="D235" s="71">
        <f t="shared" si="12"/>
        <v>61168300</v>
      </c>
      <c r="E235" s="29">
        <f t="shared" si="11"/>
        <v>61168300</v>
      </c>
      <c r="F235" s="71">
        <f>SUM(F236:F240)</f>
        <v>61168300</v>
      </c>
      <c r="G235" s="71"/>
      <c r="H235" s="71"/>
      <c r="I235" s="71"/>
    </row>
    <row r="236" spans="1:9" s="101" customFormat="1" ht="15" x14ac:dyDescent="0.25">
      <c r="A236" s="115"/>
      <c r="B236" s="99">
        <v>6701</v>
      </c>
      <c r="C236" s="100" t="s">
        <v>94</v>
      </c>
      <c r="D236" s="46">
        <f t="shared" si="12"/>
        <v>200000</v>
      </c>
      <c r="E236" s="34">
        <f t="shared" si="11"/>
        <v>200000</v>
      </c>
      <c r="F236" s="46">
        <v>200000</v>
      </c>
      <c r="G236" s="46"/>
      <c r="H236" s="34"/>
      <c r="I236" s="46"/>
    </row>
    <row r="237" spans="1:9" s="101" customFormat="1" ht="15" x14ac:dyDescent="0.25">
      <c r="A237" s="115"/>
      <c r="B237" s="99">
        <v>6702</v>
      </c>
      <c r="C237" s="100" t="s">
        <v>95</v>
      </c>
      <c r="D237" s="46">
        <f t="shared" si="12"/>
        <v>24680000</v>
      </c>
      <c r="E237" s="34">
        <f t="shared" si="11"/>
        <v>24680000</v>
      </c>
      <c r="F237" s="46">
        <v>24680000</v>
      </c>
      <c r="G237" s="46"/>
      <c r="H237" s="34"/>
      <c r="I237" s="46"/>
    </row>
    <row r="238" spans="1:9" s="101" customFormat="1" ht="15" x14ac:dyDescent="0.25">
      <c r="A238" s="115"/>
      <c r="B238" s="99">
        <v>6703</v>
      </c>
      <c r="C238" s="100" t="s">
        <v>96</v>
      </c>
      <c r="D238" s="46">
        <f t="shared" si="12"/>
        <v>3600000</v>
      </c>
      <c r="E238" s="34">
        <f t="shared" si="11"/>
        <v>3600000</v>
      </c>
      <c r="F238" s="46">
        <v>3600000</v>
      </c>
      <c r="G238" s="46"/>
      <c r="H238" s="34"/>
      <c r="I238" s="46"/>
    </row>
    <row r="239" spans="1:9" s="101" customFormat="1" ht="15" x14ac:dyDescent="0.25">
      <c r="A239" s="115"/>
      <c r="B239" s="99">
        <v>6704</v>
      </c>
      <c r="C239" s="100" t="s">
        <v>97</v>
      </c>
      <c r="D239" s="46">
        <f t="shared" si="12"/>
        <v>10000000</v>
      </c>
      <c r="E239" s="34">
        <f t="shared" si="11"/>
        <v>10000000</v>
      </c>
      <c r="F239" s="46">
        <v>10000000</v>
      </c>
      <c r="G239" s="46"/>
      <c r="H239" s="34"/>
      <c r="I239" s="46"/>
    </row>
    <row r="240" spans="1:9" s="101" customFormat="1" ht="15" x14ac:dyDescent="0.25">
      <c r="A240" s="115"/>
      <c r="B240" s="99">
        <v>6749</v>
      </c>
      <c r="C240" s="100" t="s">
        <v>64</v>
      </c>
      <c r="D240" s="46">
        <f t="shared" si="12"/>
        <v>22688300</v>
      </c>
      <c r="E240" s="34">
        <f t="shared" si="11"/>
        <v>22688300</v>
      </c>
      <c r="F240" s="46">
        <v>22688300</v>
      </c>
      <c r="G240" s="41"/>
      <c r="H240" s="34"/>
      <c r="I240" s="41"/>
    </row>
    <row r="241" spans="1:9" s="97" customFormat="1" ht="14.25" x14ac:dyDescent="0.2">
      <c r="A241" s="50"/>
      <c r="B241" s="95">
        <v>6750</v>
      </c>
      <c r="C241" s="96" t="s">
        <v>98</v>
      </c>
      <c r="D241" s="71">
        <f t="shared" si="12"/>
        <v>74134000</v>
      </c>
      <c r="E241" s="29">
        <f t="shared" si="11"/>
        <v>74134000</v>
      </c>
      <c r="F241" s="71">
        <f>F242+F244+F243</f>
        <v>74134000</v>
      </c>
      <c r="G241" s="71"/>
      <c r="H241" s="71"/>
      <c r="I241" s="71"/>
    </row>
    <row r="242" spans="1:9" s="101" customFormat="1" ht="15" x14ac:dyDescent="0.25">
      <c r="A242" s="92"/>
      <c r="B242" s="99">
        <v>6751</v>
      </c>
      <c r="C242" s="100" t="s">
        <v>99</v>
      </c>
      <c r="D242" s="46">
        <f t="shared" si="12"/>
        <v>21200000</v>
      </c>
      <c r="E242" s="34">
        <f t="shared" si="11"/>
        <v>21200000</v>
      </c>
      <c r="F242" s="46">
        <v>21200000</v>
      </c>
      <c r="G242" s="46"/>
      <c r="H242" s="34"/>
      <c r="I242" s="46"/>
    </row>
    <row r="243" spans="1:9" s="101" customFormat="1" ht="15" x14ac:dyDescent="0.25">
      <c r="A243" s="92"/>
      <c r="B243" s="99">
        <v>6757</v>
      </c>
      <c r="C243" s="100" t="s">
        <v>138</v>
      </c>
      <c r="D243" s="46">
        <f>F243+G243+H243+I243</f>
        <v>2000000</v>
      </c>
      <c r="E243" s="34">
        <f>D243</f>
        <v>2000000</v>
      </c>
      <c r="F243" s="46">
        <v>2000000</v>
      </c>
      <c r="G243" s="46"/>
      <c r="H243" s="34"/>
      <c r="I243" s="46"/>
    </row>
    <row r="244" spans="1:9" s="101" customFormat="1" ht="15" x14ac:dyDescent="0.25">
      <c r="A244" s="92"/>
      <c r="B244" s="99">
        <v>6758</v>
      </c>
      <c r="C244" s="100" t="s">
        <v>101</v>
      </c>
      <c r="D244" s="46">
        <f t="shared" si="12"/>
        <v>50934000</v>
      </c>
      <c r="E244" s="34">
        <f t="shared" si="11"/>
        <v>50934000</v>
      </c>
      <c r="F244" s="46">
        <v>50934000</v>
      </c>
      <c r="G244" s="46"/>
      <c r="H244" s="34"/>
      <c r="I244" s="46"/>
    </row>
    <row r="245" spans="1:9" s="97" customFormat="1" ht="25.5" x14ac:dyDescent="0.2">
      <c r="A245" s="69"/>
      <c r="B245" s="95">
        <v>6900</v>
      </c>
      <c r="C245" s="96" t="s">
        <v>105</v>
      </c>
      <c r="D245" s="71">
        <f t="shared" si="12"/>
        <v>0</v>
      </c>
      <c r="E245" s="29">
        <f t="shared" si="11"/>
        <v>0</v>
      </c>
      <c r="F245" s="71"/>
      <c r="G245" s="71"/>
      <c r="H245" s="71"/>
      <c r="I245" s="71"/>
    </row>
    <row r="246" spans="1:9" s="101" customFormat="1" ht="15" x14ac:dyDescent="0.25">
      <c r="A246" s="92"/>
      <c r="B246" s="99">
        <v>6912</v>
      </c>
      <c r="C246" s="100" t="s">
        <v>108</v>
      </c>
      <c r="D246" s="46">
        <f t="shared" si="12"/>
        <v>0</v>
      </c>
      <c r="E246" s="34">
        <f t="shared" si="11"/>
        <v>0</v>
      </c>
      <c r="F246" s="46"/>
      <c r="G246" s="46"/>
      <c r="H246" s="34"/>
      <c r="I246" s="46"/>
    </row>
    <row r="247" spans="1:9" s="97" customFormat="1" ht="14.25" x14ac:dyDescent="0.2">
      <c r="A247" s="69"/>
      <c r="B247" s="95">
        <v>6950</v>
      </c>
      <c r="C247" s="96" t="s">
        <v>148</v>
      </c>
      <c r="D247" s="71">
        <f>F247+G247+H247+I247</f>
        <v>110000000</v>
      </c>
      <c r="E247" s="29">
        <f>D247</f>
        <v>110000000</v>
      </c>
      <c r="F247" s="71">
        <f>F248</f>
        <v>110000000</v>
      </c>
      <c r="G247" s="71"/>
      <c r="H247" s="29"/>
      <c r="I247" s="71"/>
    </row>
    <row r="248" spans="1:9" s="101" customFormat="1" ht="15" x14ac:dyDescent="0.25">
      <c r="A248" s="92"/>
      <c r="B248" s="99">
        <v>6954</v>
      </c>
      <c r="C248" s="100" t="s">
        <v>149</v>
      </c>
      <c r="D248" s="46">
        <f>F248+G248+H248+I248</f>
        <v>110000000</v>
      </c>
      <c r="E248" s="34">
        <f>D248</f>
        <v>110000000</v>
      </c>
      <c r="F248" s="46">
        <v>110000000</v>
      </c>
      <c r="G248" s="46"/>
      <c r="H248" s="34"/>
      <c r="I248" s="46"/>
    </row>
    <row r="249" spans="1:9" s="97" customFormat="1" ht="14.25" x14ac:dyDescent="0.2">
      <c r="A249" s="69"/>
      <c r="B249" s="95">
        <v>7000</v>
      </c>
      <c r="C249" s="96" t="s">
        <v>112</v>
      </c>
      <c r="D249" s="71">
        <f t="shared" si="12"/>
        <v>902264300</v>
      </c>
      <c r="E249" s="29">
        <f t="shared" si="11"/>
        <v>902264300</v>
      </c>
      <c r="F249" s="71">
        <f>SUM(F250:F253)</f>
        <v>902264300</v>
      </c>
      <c r="G249" s="71"/>
      <c r="H249" s="71"/>
      <c r="I249" s="71"/>
    </row>
    <row r="250" spans="1:9" s="101" customFormat="1" ht="15" x14ac:dyDescent="0.25">
      <c r="A250" s="92"/>
      <c r="B250" s="99">
        <v>7001</v>
      </c>
      <c r="C250" s="100" t="s">
        <v>113</v>
      </c>
      <c r="D250" s="46">
        <f t="shared" ref="D250:D317" si="13">F250+G250+H250+I250</f>
        <v>11784500</v>
      </c>
      <c r="E250" s="34">
        <f t="shared" si="11"/>
        <v>11784500</v>
      </c>
      <c r="F250" s="46">
        <v>11784500</v>
      </c>
      <c r="G250" s="46"/>
      <c r="H250" s="34"/>
      <c r="I250" s="46"/>
    </row>
    <row r="251" spans="1:9" s="101" customFormat="1" ht="15" x14ac:dyDescent="0.25">
      <c r="A251" s="92"/>
      <c r="B251" s="99">
        <v>7012</v>
      </c>
      <c r="C251" s="100" t="s">
        <v>114</v>
      </c>
      <c r="D251" s="46">
        <f t="shared" si="13"/>
        <v>890479800</v>
      </c>
      <c r="E251" s="34">
        <f t="shared" si="11"/>
        <v>890479800</v>
      </c>
      <c r="F251" s="46">
        <v>890479800</v>
      </c>
      <c r="G251" s="46"/>
      <c r="H251" s="34"/>
      <c r="I251" s="46"/>
    </row>
    <row r="252" spans="1:9" s="101" customFormat="1" ht="15" x14ac:dyDescent="0.25">
      <c r="A252" s="92"/>
      <c r="B252" s="99">
        <v>7017</v>
      </c>
      <c r="C252" s="100" t="s">
        <v>150</v>
      </c>
      <c r="D252" s="46">
        <f t="shared" si="13"/>
        <v>0</v>
      </c>
      <c r="E252" s="34">
        <f t="shared" si="11"/>
        <v>0</v>
      </c>
      <c r="F252" s="46"/>
      <c r="G252" s="46"/>
      <c r="H252" s="34"/>
      <c r="I252" s="46"/>
    </row>
    <row r="253" spans="1:9" s="101" customFormat="1" ht="15" x14ac:dyDescent="0.25">
      <c r="A253" s="92"/>
      <c r="B253" s="99">
        <v>7049</v>
      </c>
      <c r="C253" s="100" t="s">
        <v>64</v>
      </c>
      <c r="D253" s="46">
        <f t="shared" si="13"/>
        <v>0</v>
      </c>
      <c r="E253" s="34">
        <f t="shared" ref="E253:E318" si="14">D253</f>
        <v>0</v>
      </c>
      <c r="F253" s="46"/>
      <c r="G253" s="46"/>
      <c r="H253" s="34"/>
      <c r="I253" s="46"/>
    </row>
    <row r="254" spans="1:9" s="97" customFormat="1" ht="14.25" x14ac:dyDescent="0.2">
      <c r="A254" s="69"/>
      <c r="B254" s="95">
        <v>7050</v>
      </c>
      <c r="C254" s="96" t="s">
        <v>115</v>
      </c>
      <c r="D254" s="71">
        <f t="shared" si="13"/>
        <v>0</v>
      </c>
      <c r="E254" s="29">
        <f t="shared" si="14"/>
        <v>0</v>
      </c>
      <c r="F254" s="71"/>
      <c r="G254" s="71"/>
      <c r="H254" s="29"/>
      <c r="I254" s="71"/>
    </row>
    <row r="255" spans="1:9" s="101" customFormat="1" ht="15" x14ac:dyDescent="0.25">
      <c r="A255" s="92"/>
      <c r="B255" s="99">
        <v>7053</v>
      </c>
      <c r="C255" s="100" t="s">
        <v>151</v>
      </c>
      <c r="D255" s="46">
        <f t="shared" si="13"/>
        <v>0</v>
      </c>
      <c r="E255" s="34">
        <f t="shared" si="14"/>
        <v>0</v>
      </c>
      <c r="F255" s="46"/>
      <c r="G255" s="46"/>
      <c r="H255" s="34"/>
      <c r="I255" s="46"/>
    </row>
    <row r="256" spans="1:9" s="97" customFormat="1" ht="14.25" x14ac:dyDescent="0.2">
      <c r="A256" s="69"/>
      <c r="B256" s="95">
        <v>7750</v>
      </c>
      <c r="C256" s="96" t="s">
        <v>64</v>
      </c>
      <c r="D256" s="71">
        <f t="shared" si="13"/>
        <v>2660000</v>
      </c>
      <c r="E256" s="29">
        <f t="shared" si="14"/>
        <v>2660000</v>
      </c>
      <c r="F256" s="29">
        <f>F257+F258</f>
        <v>2660000</v>
      </c>
      <c r="G256" s="29"/>
      <c r="H256" s="29"/>
      <c r="I256" s="29"/>
    </row>
    <row r="257" spans="1:9" s="101" customFormat="1" ht="15" x14ac:dyDescent="0.25">
      <c r="A257" s="92"/>
      <c r="B257" s="99">
        <v>7756</v>
      </c>
      <c r="C257" s="100" t="s">
        <v>117</v>
      </c>
      <c r="D257" s="46">
        <f t="shared" si="13"/>
        <v>2200000</v>
      </c>
      <c r="E257" s="34">
        <f t="shared" si="14"/>
        <v>2200000</v>
      </c>
      <c r="F257" s="46">
        <v>2200000</v>
      </c>
      <c r="G257" s="46"/>
      <c r="H257" s="34"/>
      <c r="I257" s="46"/>
    </row>
    <row r="258" spans="1:9" s="101" customFormat="1" ht="15" x14ac:dyDescent="0.25">
      <c r="A258" s="92"/>
      <c r="B258" s="99">
        <v>7799</v>
      </c>
      <c r="C258" s="100" t="s">
        <v>120</v>
      </c>
      <c r="D258" s="46">
        <f t="shared" si="13"/>
        <v>460000</v>
      </c>
      <c r="E258" s="34">
        <f t="shared" si="14"/>
        <v>460000</v>
      </c>
      <c r="F258" s="46">
        <v>460000</v>
      </c>
      <c r="G258" s="46"/>
      <c r="H258" s="34"/>
      <c r="I258" s="46"/>
    </row>
    <row r="259" spans="1:9" s="97" customFormat="1" ht="14.25" x14ac:dyDescent="0.2">
      <c r="A259" s="69">
        <v>2</v>
      </c>
      <c r="B259" s="95">
        <v>341</v>
      </c>
      <c r="C259" s="96" t="s">
        <v>152</v>
      </c>
      <c r="D259" s="71">
        <f t="shared" si="13"/>
        <v>2216980000</v>
      </c>
      <c r="E259" s="29">
        <f t="shared" si="14"/>
        <v>2216980000</v>
      </c>
      <c r="F259" s="71">
        <f>F260+F262+F267+F269+F274+F277+F264+F272</f>
        <v>2216980000</v>
      </c>
      <c r="G259" s="71"/>
      <c r="H259" s="29"/>
      <c r="I259" s="71"/>
    </row>
    <row r="260" spans="1:9" s="97" customFormat="1" ht="14.25" x14ac:dyDescent="0.2">
      <c r="A260" s="69"/>
      <c r="B260" s="95">
        <v>6500</v>
      </c>
      <c r="C260" s="96" t="s">
        <v>72</v>
      </c>
      <c r="D260" s="71">
        <f t="shared" si="13"/>
        <v>0</v>
      </c>
      <c r="E260" s="29">
        <f t="shared" si="14"/>
        <v>0</v>
      </c>
      <c r="F260" s="71"/>
      <c r="G260" s="71"/>
      <c r="H260" s="29"/>
      <c r="I260" s="71"/>
    </row>
    <row r="261" spans="1:9" s="101" customFormat="1" ht="15" x14ac:dyDescent="0.25">
      <c r="A261" s="92"/>
      <c r="B261" s="99">
        <v>6503</v>
      </c>
      <c r="C261" s="100" t="s">
        <v>75</v>
      </c>
      <c r="D261" s="46">
        <f t="shared" si="13"/>
        <v>0</v>
      </c>
      <c r="E261" s="34">
        <f t="shared" si="14"/>
        <v>0</v>
      </c>
      <c r="F261" s="46"/>
      <c r="G261" s="46"/>
      <c r="H261" s="34"/>
      <c r="I261" s="46"/>
    </row>
    <row r="262" spans="1:9" s="97" customFormat="1" ht="14.25" x14ac:dyDescent="0.2">
      <c r="A262" s="69"/>
      <c r="B262" s="95">
        <v>6550</v>
      </c>
      <c r="C262" s="96" t="s">
        <v>78</v>
      </c>
      <c r="D262" s="71">
        <f t="shared" si="13"/>
        <v>68000000</v>
      </c>
      <c r="E262" s="29">
        <f t="shared" si="14"/>
        <v>68000000</v>
      </c>
      <c r="F262" s="71">
        <f>F263</f>
        <v>68000000</v>
      </c>
      <c r="G262" s="71"/>
      <c r="H262" s="29"/>
      <c r="I262" s="71"/>
    </row>
    <row r="263" spans="1:9" s="101" customFormat="1" ht="15" x14ac:dyDescent="0.25">
      <c r="A263" s="92"/>
      <c r="B263" s="99">
        <v>6552</v>
      </c>
      <c r="C263" s="100" t="s">
        <v>136</v>
      </c>
      <c r="D263" s="46">
        <f t="shared" si="13"/>
        <v>68000000</v>
      </c>
      <c r="E263" s="34">
        <f t="shared" si="14"/>
        <v>68000000</v>
      </c>
      <c r="F263" s="46">
        <v>68000000</v>
      </c>
      <c r="G263" s="46"/>
      <c r="H263" s="34"/>
      <c r="I263" s="46"/>
    </row>
    <row r="264" spans="1:9" s="97" customFormat="1" ht="14.25" x14ac:dyDescent="0.2">
      <c r="A264" s="69"/>
      <c r="B264" s="122">
        <v>6650</v>
      </c>
      <c r="C264" s="123" t="s">
        <v>88</v>
      </c>
      <c r="D264" s="71">
        <f t="shared" si="13"/>
        <v>4947000</v>
      </c>
      <c r="E264" s="29">
        <f t="shared" si="14"/>
        <v>4947000</v>
      </c>
      <c r="F264" s="71">
        <f>F265+F266</f>
        <v>4947000</v>
      </c>
      <c r="G264" s="71"/>
      <c r="H264" s="29"/>
      <c r="I264" s="71"/>
    </row>
    <row r="265" spans="1:9" s="101" customFormat="1" ht="15" x14ac:dyDescent="0.25">
      <c r="A265" s="92"/>
      <c r="B265" s="99">
        <v>6651</v>
      </c>
      <c r="C265" s="100" t="s">
        <v>89</v>
      </c>
      <c r="D265" s="46">
        <f t="shared" si="13"/>
        <v>1710000</v>
      </c>
      <c r="E265" s="34">
        <f t="shared" si="14"/>
        <v>1710000</v>
      </c>
      <c r="F265" s="46">
        <v>1710000</v>
      </c>
      <c r="G265" s="46"/>
      <c r="H265" s="34"/>
      <c r="I265" s="46"/>
    </row>
    <row r="266" spans="1:9" s="101" customFormat="1" ht="15" x14ac:dyDescent="0.25">
      <c r="A266" s="92"/>
      <c r="B266" s="99">
        <v>6699</v>
      </c>
      <c r="C266" s="100" t="s">
        <v>92</v>
      </c>
      <c r="D266" s="46">
        <f t="shared" si="13"/>
        <v>3237000</v>
      </c>
      <c r="E266" s="34">
        <f t="shared" si="14"/>
        <v>3237000</v>
      </c>
      <c r="F266" s="46">
        <v>3237000</v>
      </c>
      <c r="G266" s="46"/>
      <c r="H266" s="34"/>
      <c r="I266" s="46"/>
    </row>
    <row r="267" spans="1:9" s="97" customFormat="1" ht="14.25" x14ac:dyDescent="0.2">
      <c r="A267" s="69"/>
      <c r="B267" s="95">
        <v>6700</v>
      </c>
      <c r="C267" s="96" t="s">
        <v>93</v>
      </c>
      <c r="D267" s="71">
        <f t="shared" si="13"/>
        <v>0</v>
      </c>
      <c r="E267" s="29">
        <f t="shared" si="14"/>
        <v>0</v>
      </c>
      <c r="F267" s="71"/>
      <c r="G267" s="71"/>
      <c r="H267" s="29"/>
      <c r="I267" s="71"/>
    </row>
    <row r="268" spans="1:9" s="101" customFormat="1" ht="15" x14ac:dyDescent="0.25">
      <c r="A268" s="92"/>
      <c r="B268" s="99">
        <v>6749</v>
      </c>
      <c r="C268" s="100" t="s">
        <v>64</v>
      </c>
      <c r="D268" s="46">
        <f t="shared" si="13"/>
        <v>0</v>
      </c>
      <c r="E268" s="34">
        <f t="shared" si="14"/>
        <v>0</v>
      </c>
      <c r="F268" s="46"/>
      <c r="G268" s="46"/>
      <c r="H268" s="34"/>
      <c r="I268" s="46"/>
    </row>
    <row r="269" spans="1:9" s="97" customFormat="1" ht="25.5" x14ac:dyDescent="0.2">
      <c r="A269" s="69"/>
      <c r="B269" s="95">
        <v>6900</v>
      </c>
      <c r="C269" s="103" t="s">
        <v>105</v>
      </c>
      <c r="D269" s="71">
        <f t="shared" si="13"/>
        <v>144459000</v>
      </c>
      <c r="E269" s="29">
        <f t="shared" si="14"/>
        <v>144459000</v>
      </c>
      <c r="F269" s="71">
        <f>SUM(F270:F271)</f>
        <v>144459000</v>
      </c>
      <c r="G269" s="71"/>
      <c r="H269" s="29"/>
      <c r="I269" s="71"/>
    </row>
    <row r="270" spans="1:9" s="101" customFormat="1" ht="15" x14ac:dyDescent="0.25">
      <c r="A270" s="92"/>
      <c r="B270" s="99">
        <v>6901</v>
      </c>
      <c r="C270" s="104" t="s">
        <v>139</v>
      </c>
      <c r="D270" s="46">
        <f t="shared" si="13"/>
        <v>0</v>
      </c>
      <c r="E270" s="34">
        <f t="shared" si="14"/>
        <v>0</v>
      </c>
      <c r="F270" s="46"/>
      <c r="G270" s="46"/>
      <c r="H270" s="34"/>
      <c r="I270" s="46"/>
    </row>
    <row r="271" spans="1:9" s="101" customFormat="1" ht="15" x14ac:dyDescent="0.25">
      <c r="A271" s="92"/>
      <c r="B271" s="99">
        <v>6907</v>
      </c>
      <c r="C271" s="104" t="s">
        <v>153</v>
      </c>
      <c r="D271" s="46">
        <f t="shared" si="13"/>
        <v>144459000</v>
      </c>
      <c r="E271" s="34">
        <f t="shared" si="14"/>
        <v>144459000</v>
      </c>
      <c r="F271" s="46">
        <v>144459000</v>
      </c>
      <c r="G271" s="46"/>
      <c r="H271" s="34"/>
      <c r="I271" s="46"/>
    </row>
    <row r="272" spans="1:9" s="97" customFormat="1" ht="14.25" x14ac:dyDescent="0.2">
      <c r="A272" s="69"/>
      <c r="B272" s="122">
        <v>6950</v>
      </c>
      <c r="C272" s="123" t="s">
        <v>110</v>
      </c>
      <c r="D272" s="71">
        <f t="shared" si="13"/>
        <v>88000000</v>
      </c>
      <c r="E272" s="29">
        <f t="shared" si="14"/>
        <v>88000000</v>
      </c>
      <c r="F272" s="71">
        <f>F273</f>
        <v>88000000</v>
      </c>
      <c r="G272" s="71"/>
      <c r="H272" s="29"/>
      <c r="I272" s="71"/>
    </row>
    <row r="273" spans="1:9" s="101" customFormat="1" ht="15" x14ac:dyDescent="0.25">
      <c r="A273" s="92"/>
      <c r="B273" s="99">
        <v>6955</v>
      </c>
      <c r="C273" s="100" t="s">
        <v>109</v>
      </c>
      <c r="D273" s="46">
        <f t="shared" si="13"/>
        <v>88000000</v>
      </c>
      <c r="E273" s="34">
        <f t="shared" si="14"/>
        <v>88000000</v>
      </c>
      <c r="F273" s="46">
        <v>88000000</v>
      </c>
      <c r="G273" s="46"/>
      <c r="H273" s="34"/>
      <c r="I273" s="46"/>
    </row>
    <row r="274" spans="1:9" s="97" customFormat="1" ht="14.25" x14ac:dyDescent="0.2">
      <c r="A274" s="69"/>
      <c r="B274" s="95">
        <v>7000</v>
      </c>
      <c r="C274" s="96" t="s">
        <v>112</v>
      </c>
      <c r="D274" s="71">
        <f t="shared" si="13"/>
        <v>1881374000</v>
      </c>
      <c r="E274" s="29">
        <f t="shared" si="14"/>
        <v>1881374000</v>
      </c>
      <c r="F274" s="36">
        <f>F275+F276</f>
        <v>1881374000</v>
      </c>
      <c r="G274" s="71"/>
      <c r="H274" s="29"/>
      <c r="I274" s="71"/>
    </row>
    <row r="275" spans="1:9" s="101" customFormat="1" ht="15" x14ac:dyDescent="0.25">
      <c r="A275" s="92"/>
      <c r="B275" s="99">
        <v>7004</v>
      </c>
      <c r="C275" s="100" t="s">
        <v>154</v>
      </c>
      <c r="D275" s="46">
        <f t="shared" si="13"/>
        <v>5200000</v>
      </c>
      <c r="E275" s="34">
        <f t="shared" si="14"/>
        <v>5200000</v>
      </c>
      <c r="F275" s="46">
        <v>5200000</v>
      </c>
      <c r="G275" s="46"/>
      <c r="H275" s="34"/>
      <c r="I275" s="46"/>
    </row>
    <row r="276" spans="1:9" s="101" customFormat="1" ht="15" x14ac:dyDescent="0.25">
      <c r="A276" s="92"/>
      <c r="B276" s="99">
        <v>7012</v>
      </c>
      <c r="C276" s="100" t="s">
        <v>114</v>
      </c>
      <c r="D276" s="46">
        <f t="shared" si="13"/>
        <v>1876174000</v>
      </c>
      <c r="E276" s="34">
        <f t="shared" si="14"/>
        <v>1876174000</v>
      </c>
      <c r="F276" s="46">
        <v>1876174000</v>
      </c>
      <c r="G276" s="46"/>
      <c r="H276" s="34"/>
      <c r="I276" s="46"/>
    </row>
    <row r="277" spans="1:9" s="97" customFormat="1" ht="14.25" x14ac:dyDescent="0.2">
      <c r="A277" s="69"/>
      <c r="B277" s="95">
        <v>7750</v>
      </c>
      <c r="C277" s="96" t="s">
        <v>64</v>
      </c>
      <c r="D277" s="71">
        <f t="shared" si="13"/>
        <v>30200000</v>
      </c>
      <c r="E277" s="29">
        <f t="shared" si="14"/>
        <v>30200000</v>
      </c>
      <c r="F277" s="71">
        <f>F278</f>
        <v>30200000</v>
      </c>
      <c r="G277" s="71"/>
      <c r="H277" s="29"/>
      <c r="I277" s="71"/>
    </row>
    <row r="278" spans="1:9" s="101" customFormat="1" ht="15" x14ac:dyDescent="0.25">
      <c r="A278" s="92"/>
      <c r="B278" s="99">
        <v>7799</v>
      </c>
      <c r="C278" s="100" t="s">
        <v>120</v>
      </c>
      <c r="D278" s="46">
        <f t="shared" si="13"/>
        <v>30200000</v>
      </c>
      <c r="E278" s="34">
        <f t="shared" si="14"/>
        <v>30200000</v>
      </c>
      <c r="F278" s="46">
        <v>30200000</v>
      </c>
      <c r="G278" s="46"/>
      <c r="H278" s="34"/>
      <c r="I278" s="46"/>
    </row>
    <row r="279" spans="1:9" s="97" customFormat="1" ht="14.25" x14ac:dyDescent="0.2">
      <c r="A279" s="69">
        <v>3</v>
      </c>
      <c r="B279" s="95">
        <v>428</v>
      </c>
      <c r="C279" s="96" t="s">
        <v>155</v>
      </c>
      <c r="D279" s="71">
        <f t="shared" si="13"/>
        <v>0</v>
      </c>
      <c r="E279" s="29">
        <f t="shared" si="14"/>
        <v>0</v>
      </c>
      <c r="F279" s="71">
        <f>F280+F282+F284+F288+F290+F292+F294</f>
        <v>0</v>
      </c>
      <c r="G279" s="71"/>
      <c r="H279" s="29"/>
      <c r="I279" s="71"/>
    </row>
    <row r="280" spans="1:9" s="97" customFormat="1" ht="14.25" x14ac:dyDescent="0.2">
      <c r="A280" s="69"/>
      <c r="B280" s="95">
        <v>6500</v>
      </c>
      <c r="C280" s="96" t="s">
        <v>72</v>
      </c>
      <c r="D280" s="71">
        <f t="shared" si="13"/>
        <v>0</v>
      </c>
      <c r="E280" s="29">
        <f t="shared" si="14"/>
        <v>0</v>
      </c>
      <c r="F280" s="71">
        <f>F281</f>
        <v>0</v>
      </c>
      <c r="G280" s="71"/>
      <c r="H280" s="29"/>
      <c r="I280" s="71"/>
    </row>
    <row r="281" spans="1:9" s="101" customFormat="1" ht="15" x14ac:dyDescent="0.25">
      <c r="A281" s="92"/>
      <c r="B281" s="99">
        <v>6503</v>
      </c>
      <c r="C281" s="100" t="s">
        <v>75</v>
      </c>
      <c r="D281" s="46">
        <f t="shared" si="13"/>
        <v>0</v>
      </c>
      <c r="E281" s="34">
        <f t="shared" si="14"/>
        <v>0</v>
      </c>
      <c r="F281" s="46"/>
      <c r="G281" s="46"/>
      <c r="H281" s="34"/>
      <c r="I281" s="46"/>
    </row>
    <row r="282" spans="1:9" s="101" customFormat="1" ht="15" x14ac:dyDescent="0.25">
      <c r="A282" s="92"/>
      <c r="B282" s="95">
        <v>6550</v>
      </c>
      <c r="C282" s="96" t="s">
        <v>78</v>
      </c>
      <c r="D282" s="71">
        <f t="shared" si="13"/>
        <v>0</v>
      </c>
      <c r="E282" s="29">
        <f t="shared" si="14"/>
        <v>0</v>
      </c>
      <c r="F282" s="71"/>
      <c r="G282" s="71"/>
      <c r="H282" s="29"/>
      <c r="I282" s="46"/>
    </row>
    <row r="283" spans="1:9" s="101" customFormat="1" ht="15" x14ac:dyDescent="0.25">
      <c r="A283" s="92"/>
      <c r="B283" s="99">
        <v>6552</v>
      </c>
      <c r="C283" s="100" t="s">
        <v>136</v>
      </c>
      <c r="D283" s="46">
        <f t="shared" si="13"/>
        <v>0</v>
      </c>
      <c r="E283" s="34">
        <f t="shared" si="14"/>
        <v>0</v>
      </c>
      <c r="F283" s="46"/>
      <c r="G283" s="46"/>
      <c r="H283" s="34"/>
      <c r="I283" s="46"/>
    </row>
    <row r="284" spans="1:9" s="97" customFormat="1" ht="14.25" x14ac:dyDescent="0.2">
      <c r="A284" s="69"/>
      <c r="B284" s="95">
        <v>6700</v>
      </c>
      <c r="C284" s="103" t="s">
        <v>93</v>
      </c>
      <c r="D284" s="71">
        <f t="shared" si="13"/>
        <v>0</v>
      </c>
      <c r="E284" s="29">
        <f t="shared" si="14"/>
        <v>0</v>
      </c>
      <c r="F284" s="71">
        <f>F285+F286+F287</f>
        <v>0</v>
      </c>
      <c r="G284" s="71"/>
      <c r="H284" s="29"/>
      <c r="I284" s="71"/>
    </row>
    <row r="285" spans="1:9" s="101" customFormat="1" ht="15" x14ac:dyDescent="0.25">
      <c r="A285" s="92"/>
      <c r="B285" s="99">
        <v>6702</v>
      </c>
      <c r="C285" s="104" t="s">
        <v>95</v>
      </c>
      <c r="D285" s="46">
        <f t="shared" si="13"/>
        <v>0</v>
      </c>
      <c r="E285" s="34">
        <f t="shared" si="14"/>
        <v>0</v>
      </c>
      <c r="F285" s="46"/>
      <c r="G285" s="46"/>
      <c r="H285" s="34"/>
      <c r="I285" s="46"/>
    </row>
    <row r="286" spans="1:9" s="101" customFormat="1" ht="15" x14ac:dyDescent="0.25">
      <c r="A286" s="92"/>
      <c r="B286" s="99">
        <v>6704</v>
      </c>
      <c r="C286" s="100" t="s">
        <v>97</v>
      </c>
      <c r="D286" s="46">
        <f t="shared" si="13"/>
        <v>0</v>
      </c>
      <c r="E286" s="34">
        <f t="shared" si="14"/>
        <v>0</v>
      </c>
      <c r="F286" s="46"/>
      <c r="G286" s="46"/>
      <c r="H286" s="34"/>
      <c r="I286" s="46"/>
    </row>
    <row r="287" spans="1:9" s="101" customFormat="1" ht="15" x14ac:dyDescent="0.25">
      <c r="A287" s="92"/>
      <c r="B287" s="99">
        <v>6749</v>
      </c>
      <c r="C287" s="100" t="s">
        <v>64</v>
      </c>
      <c r="D287" s="46">
        <f t="shared" si="13"/>
        <v>0</v>
      </c>
      <c r="E287" s="34">
        <f t="shared" si="14"/>
        <v>0</v>
      </c>
      <c r="F287" s="46"/>
      <c r="G287" s="46"/>
      <c r="H287" s="34"/>
      <c r="I287" s="46"/>
    </row>
    <row r="288" spans="1:9" s="101" customFormat="1" ht="15" x14ac:dyDescent="0.25">
      <c r="A288" s="120"/>
      <c r="B288" s="95">
        <v>6750</v>
      </c>
      <c r="C288" s="96" t="s">
        <v>98</v>
      </c>
      <c r="D288" s="71">
        <f t="shared" si="13"/>
        <v>0</v>
      </c>
      <c r="E288" s="29">
        <f t="shared" si="14"/>
        <v>0</v>
      </c>
      <c r="F288" s="71"/>
      <c r="G288" s="46"/>
      <c r="H288" s="29"/>
      <c r="I288" s="46"/>
    </row>
    <row r="289" spans="1:9" s="101" customFormat="1" ht="15" x14ac:dyDescent="0.25">
      <c r="A289" s="92"/>
      <c r="B289" s="99">
        <v>6758</v>
      </c>
      <c r="C289" s="100" t="s">
        <v>101</v>
      </c>
      <c r="D289" s="46">
        <f t="shared" si="13"/>
        <v>0</v>
      </c>
      <c r="E289" s="34">
        <f t="shared" si="14"/>
        <v>0</v>
      </c>
      <c r="F289" s="46"/>
      <c r="G289" s="46"/>
      <c r="H289" s="34"/>
      <c r="I289" s="46"/>
    </row>
    <row r="290" spans="1:9" s="97" customFormat="1" ht="14.25" x14ac:dyDescent="0.2">
      <c r="A290" s="69"/>
      <c r="B290" s="95">
        <v>6900</v>
      </c>
      <c r="C290" s="96" t="s">
        <v>110</v>
      </c>
      <c r="D290" s="71">
        <f t="shared" si="13"/>
        <v>0</v>
      </c>
      <c r="E290" s="29">
        <f t="shared" si="14"/>
        <v>0</v>
      </c>
      <c r="F290" s="71"/>
      <c r="G290" s="71"/>
      <c r="H290" s="29"/>
      <c r="I290" s="71"/>
    </row>
    <row r="291" spans="1:9" s="101" customFormat="1" ht="15" x14ac:dyDescent="0.25">
      <c r="A291" s="92"/>
      <c r="B291" s="99">
        <v>6956</v>
      </c>
      <c r="C291" s="100" t="s">
        <v>108</v>
      </c>
      <c r="D291" s="46">
        <f t="shared" si="13"/>
        <v>0</v>
      </c>
      <c r="E291" s="34">
        <f t="shared" si="14"/>
        <v>0</v>
      </c>
      <c r="F291" s="46"/>
      <c r="G291" s="46"/>
      <c r="H291" s="34"/>
      <c r="I291" s="46"/>
    </row>
    <row r="292" spans="1:9" s="97" customFormat="1" ht="14.25" x14ac:dyDescent="0.2">
      <c r="A292" s="69"/>
      <c r="B292" s="95">
        <v>7000</v>
      </c>
      <c r="C292" s="96" t="s">
        <v>112</v>
      </c>
      <c r="D292" s="71">
        <f>F292+G292+H292+I292</f>
        <v>0</v>
      </c>
      <c r="E292" s="29">
        <f>D292</f>
        <v>0</v>
      </c>
      <c r="F292" s="36">
        <f>F293+F294</f>
        <v>0</v>
      </c>
      <c r="G292" s="71"/>
      <c r="H292" s="29"/>
      <c r="I292" s="71"/>
    </row>
    <row r="293" spans="1:9" s="101" customFormat="1" ht="15" x14ac:dyDescent="0.25">
      <c r="A293" s="92"/>
      <c r="B293" s="99">
        <v>7012</v>
      </c>
      <c r="C293" s="100" t="s">
        <v>114</v>
      </c>
      <c r="D293" s="46">
        <f>F293+G293+H293+I293</f>
        <v>0</v>
      </c>
      <c r="E293" s="34">
        <f>D293</f>
        <v>0</v>
      </c>
      <c r="F293" s="46"/>
      <c r="G293" s="46"/>
      <c r="H293" s="34"/>
      <c r="I293" s="46"/>
    </row>
    <row r="294" spans="1:9" s="101" customFormat="1" ht="15" x14ac:dyDescent="0.25">
      <c r="A294" s="92"/>
      <c r="B294" s="95">
        <v>7750</v>
      </c>
      <c r="C294" s="96" t="s">
        <v>64</v>
      </c>
      <c r="D294" s="71">
        <f t="shared" si="13"/>
        <v>0</v>
      </c>
      <c r="E294" s="29">
        <f t="shared" si="14"/>
        <v>0</v>
      </c>
      <c r="F294" s="71"/>
      <c r="G294" s="46"/>
      <c r="H294" s="29"/>
      <c r="I294" s="46"/>
    </row>
    <row r="295" spans="1:9" s="101" customFormat="1" ht="15" x14ac:dyDescent="0.25">
      <c r="A295" s="92"/>
      <c r="B295" s="99">
        <v>7799</v>
      </c>
      <c r="C295" s="100" t="s">
        <v>120</v>
      </c>
      <c r="D295" s="46">
        <f t="shared" si="13"/>
        <v>0</v>
      </c>
      <c r="E295" s="34">
        <f t="shared" si="14"/>
        <v>0</v>
      </c>
      <c r="F295" s="46"/>
      <c r="G295" s="46"/>
      <c r="H295" s="34"/>
      <c r="I295" s="46"/>
    </row>
    <row r="296" spans="1:9" s="97" customFormat="1" ht="14.25" x14ac:dyDescent="0.2">
      <c r="A296" s="69">
        <v>4</v>
      </c>
      <c r="B296" s="95">
        <v>201</v>
      </c>
      <c r="C296" s="96" t="s">
        <v>166</v>
      </c>
      <c r="D296" s="71">
        <f>D297</f>
        <v>30531000</v>
      </c>
      <c r="E296" s="29">
        <f t="shared" si="14"/>
        <v>30531000</v>
      </c>
      <c r="F296" s="71">
        <f>F297</f>
        <v>30531000</v>
      </c>
      <c r="G296" s="71"/>
      <c r="H296" s="29"/>
      <c r="I296" s="71"/>
    </row>
    <row r="297" spans="1:9" s="97" customFormat="1" ht="14.25" x14ac:dyDescent="0.2">
      <c r="A297" s="69"/>
      <c r="B297" s="95">
        <v>6600</v>
      </c>
      <c r="C297" s="96" t="s">
        <v>82</v>
      </c>
      <c r="D297" s="71">
        <f>D298</f>
        <v>30531000</v>
      </c>
      <c r="E297" s="29">
        <f t="shared" si="14"/>
        <v>30531000</v>
      </c>
      <c r="F297" s="71">
        <f>F298</f>
        <v>30531000</v>
      </c>
      <c r="G297" s="71"/>
      <c r="H297" s="29"/>
      <c r="I297" s="71"/>
    </row>
    <row r="298" spans="1:9" s="101" customFormat="1" ht="15" x14ac:dyDescent="0.25">
      <c r="A298" s="92"/>
      <c r="B298" s="99">
        <v>6606</v>
      </c>
      <c r="C298" s="100" t="s">
        <v>86</v>
      </c>
      <c r="D298" s="46">
        <f t="shared" si="13"/>
        <v>30531000</v>
      </c>
      <c r="E298" s="34">
        <f t="shared" si="14"/>
        <v>30531000</v>
      </c>
      <c r="F298" s="46">
        <v>30531000</v>
      </c>
      <c r="G298" s="46"/>
      <c r="H298" s="34"/>
      <c r="I298" s="46"/>
    </row>
    <row r="299" spans="1:9" s="101" customFormat="1" ht="15" x14ac:dyDescent="0.25">
      <c r="A299" s="92"/>
      <c r="B299" s="99">
        <v>6649</v>
      </c>
      <c r="C299" s="100" t="s">
        <v>143</v>
      </c>
      <c r="D299" s="46">
        <f t="shared" si="13"/>
        <v>0</v>
      </c>
      <c r="E299" s="34">
        <f t="shared" si="14"/>
        <v>0</v>
      </c>
      <c r="F299" s="46"/>
      <c r="G299" s="46"/>
      <c r="H299" s="34"/>
      <c r="I299" s="46"/>
    </row>
    <row r="300" spans="1:9" s="97" customFormat="1" ht="14.25" x14ac:dyDescent="0.2">
      <c r="A300" s="69" t="s">
        <v>42</v>
      </c>
      <c r="B300" s="95"/>
      <c r="C300" s="96" t="s">
        <v>156</v>
      </c>
      <c r="D300" s="71">
        <f t="shared" si="13"/>
        <v>10725525400</v>
      </c>
      <c r="E300" s="29">
        <f t="shared" si="14"/>
        <v>10725525400</v>
      </c>
      <c r="F300" s="36">
        <f>F301+F315</f>
        <v>10725525400</v>
      </c>
      <c r="G300" s="36"/>
      <c r="H300" s="36"/>
      <c r="I300" s="36"/>
    </row>
    <row r="301" spans="1:9" s="97" customFormat="1" ht="14.25" x14ac:dyDescent="0.2">
      <c r="A301" s="69">
        <v>1</v>
      </c>
      <c r="B301" s="95">
        <v>101</v>
      </c>
      <c r="C301" s="96" t="s">
        <v>157</v>
      </c>
      <c r="D301" s="71">
        <f t="shared" si="13"/>
        <v>8047099000</v>
      </c>
      <c r="E301" s="29">
        <f t="shared" si="14"/>
        <v>8047099000</v>
      </c>
      <c r="F301" s="36">
        <f>F302+F304+F306+F308+F313</f>
        <v>8047099000</v>
      </c>
      <c r="G301" s="36"/>
      <c r="H301" s="36"/>
      <c r="I301" s="36"/>
    </row>
    <row r="302" spans="1:9" s="97" customFormat="1" ht="14.25" x14ac:dyDescent="0.2">
      <c r="A302" s="69"/>
      <c r="B302" s="95">
        <v>6550</v>
      </c>
      <c r="C302" s="96" t="s">
        <v>78</v>
      </c>
      <c r="D302" s="71">
        <f t="shared" si="13"/>
        <v>0</v>
      </c>
      <c r="E302" s="29">
        <f t="shared" si="14"/>
        <v>0</v>
      </c>
      <c r="F302" s="71"/>
      <c r="G302" s="36"/>
      <c r="H302" s="29"/>
      <c r="I302" s="36"/>
    </row>
    <row r="303" spans="1:9" s="101" customFormat="1" ht="15" x14ac:dyDescent="0.25">
      <c r="A303" s="92"/>
      <c r="B303" s="106">
        <v>6551</v>
      </c>
      <c r="C303" s="121" t="s">
        <v>79</v>
      </c>
      <c r="D303" s="46">
        <f t="shared" si="13"/>
        <v>0</v>
      </c>
      <c r="E303" s="34">
        <f t="shared" si="14"/>
        <v>0</v>
      </c>
      <c r="F303" s="46"/>
      <c r="G303" s="41"/>
      <c r="H303" s="34"/>
      <c r="I303" s="41"/>
    </row>
    <row r="304" spans="1:9" s="97" customFormat="1" ht="14.25" x14ac:dyDescent="0.2">
      <c r="A304" s="69"/>
      <c r="B304" s="95">
        <v>6700</v>
      </c>
      <c r="C304" s="103" t="s">
        <v>93</v>
      </c>
      <c r="D304" s="71">
        <f t="shared" si="13"/>
        <v>0</v>
      </c>
      <c r="E304" s="29">
        <f t="shared" si="14"/>
        <v>0</v>
      </c>
      <c r="F304" s="71"/>
      <c r="G304" s="71"/>
      <c r="H304" s="29"/>
      <c r="I304" s="71"/>
    </row>
    <row r="305" spans="1:9" s="101" customFormat="1" ht="15" x14ac:dyDescent="0.25">
      <c r="A305" s="92"/>
      <c r="B305" s="99">
        <v>6704</v>
      </c>
      <c r="C305" s="104" t="s">
        <v>97</v>
      </c>
      <c r="D305" s="46">
        <f t="shared" si="13"/>
        <v>0</v>
      </c>
      <c r="E305" s="34">
        <f t="shared" si="14"/>
        <v>0</v>
      </c>
      <c r="F305" s="46"/>
      <c r="G305" s="46"/>
      <c r="H305" s="34"/>
      <c r="I305" s="46"/>
    </row>
    <row r="306" spans="1:9" s="101" customFormat="1" ht="15" x14ac:dyDescent="0.25">
      <c r="A306" s="120"/>
      <c r="B306" s="95">
        <v>6750</v>
      </c>
      <c r="C306" s="96" t="s">
        <v>98</v>
      </c>
      <c r="D306" s="71">
        <f t="shared" si="13"/>
        <v>0</v>
      </c>
      <c r="E306" s="29">
        <f t="shared" si="14"/>
        <v>0</v>
      </c>
      <c r="F306" s="71"/>
      <c r="G306" s="46"/>
      <c r="H306" s="29"/>
      <c r="I306" s="71"/>
    </row>
    <row r="307" spans="1:9" s="101" customFormat="1" ht="15" x14ac:dyDescent="0.25">
      <c r="A307" s="92"/>
      <c r="B307" s="99">
        <v>6751</v>
      </c>
      <c r="C307" s="100" t="s">
        <v>99</v>
      </c>
      <c r="D307" s="46">
        <f t="shared" si="13"/>
        <v>0</v>
      </c>
      <c r="E307" s="34">
        <f t="shared" si="14"/>
        <v>0</v>
      </c>
      <c r="F307" s="46"/>
      <c r="G307" s="46"/>
      <c r="H307" s="34"/>
      <c r="I307" s="46"/>
    </row>
    <row r="308" spans="1:9" s="97" customFormat="1" ht="14.25" x14ac:dyDescent="0.2">
      <c r="A308" s="69"/>
      <c r="B308" s="95">
        <v>7000</v>
      </c>
      <c r="C308" s="96" t="s">
        <v>112</v>
      </c>
      <c r="D308" s="71">
        <f t="shared" si="13"/>
        <v>8047099000</v>
      </c>
      <c r="E308" s="29">
        <f t="shared" si="14"/>
        <v>8047099000</v>
      </c>
      <c r="F308" s="36">
        <f>SUM(F309:F312)</f>
        <v>8047099000</v>
      </c>
      <c r="G308" s="36"/>
      <c r="H308" s="36"/>
      <c r="I308" s="36"/>
    </row>
    <row r="309" spans="1:9" s="101" customFormat="1" ht="15" x14ac:dyDescent="0.25">
      <c r="A309" s="92"/>
      <c r="B309" s="106">
        <v>7001</v>
      </c>
      <c r="C309" s="121" t="s">
        <v>158</v>
      </c>
      <c r="D309" s="46"/>
      <c r="E309" s="34"/>
      <c r="F309" s="46"/>
      <c r="G309" s="41"/>
      <c r="H309" s="34"/>
      <c r="I309" s="41"/>
    </row>
    <row r="310" spans="1:9" s="101" customFormat="1" ht="15" x14ac:dyDescent="0.25">
      <c r="A310" s="92"/>
      <c r="B310" s="99">
        <v>7012</v>
      </c>
      <c r="C310" s="100" t="s">
        <v>114</v>
      </c>
      <c r="D310" s="46">
        <f t="shared" si="13"/>
        <v>0</v>
      </c>
      <c r="E310" s="34">
        <f t="shared" si="14"/>
        <v>0</v>
      </c>
      <c r="F310" s="46"/>
      <c r="G310" s="41"/>
      <c r="H310" s="34"/>
      <c r="I310" s="41"/>
    </row>
    <row r="311" spans="1:9" s="101" customFormat="1" ht="15" x14ac:dyDescent="0.25">
      <c r="A311" s="92"/>
      <c r="B311" s="99">
        <v>7017</v>
      </c>
      <c r="C311" s="100" t="s">
        <v>150</v>
      </c>
      <c r="D311" s="46">
        <f>F311+G311+H311+I311</f>
        <v>8047099000</v>
      </c>
      <c r="E311" s="34">
        <f>D311</f>
        <v>8047099000</v>
      </c>
      <c r="F311" s="46">
        <v>8047099000</v>
      </c>
      <c r="G311" s="46"/>
      <c r="H311" s="34"/>
      <c r="I311" s="46"/>
    </row>
    <row r="312" spans="1:9" s="101" customFormat="1" ht="15" x14ac:dyDescent="0.25">
      <c r="A312" s="92"/>
      <c r="B312" s="99">
        <v>7049</v>
      </c>
      <c r="C312" s="100" t="s">
        <v>64</v>
      </c>
      <c r="D312" s="46">
        <f t="shared" si="13"/>
        <v>0</v>
      </c>
      <c r="E312" s="34">
        <f t="shared" si="14"/>
        <v>0</v>
      </c>
      <c r="F312" s="46"/>
      <c r="G312" s="46"/>
      <c r="H312" s="34"/>
      <c r="I312" s="46"/>
    </row>
    <row r="313" spans="1:9" s="97" customFormat="1" ht="14.25" x14ac:dyDescent="0.2">
      <c r="A313" s="69"/>
      <c r="B313" s="95">
        <v>7900</v>
      </c>
      <c r="C313" s="96" t="s">
        <v>159</v>
      </c>
      <c r="D313" s="71">
        <f>F313+G313+H313+I313</f>
        <v>0</v>
      </c>
      <c r="E313" s="29">
        <f>D313</f>
        <v>0</v>
      </c>
      <c r="F313" s="71"/>
      <c r="G313" s="71"/>
      <c r="H313" s="29"/>
      <c r="I313" s="71"/>
    </row>
    <row r="314" spans="1:9" s="101" customFormat="1" ht="15" x14ac:dyDescent="0.25">
      <c r="A314" s="92"/>
      <c r="B314" s="99">
        <v>7903</v>
      </c>
      <c r="C314" s="100" t="s">
        <v>160</v>
      </c>
      <c r="D314" s="46">
        <f>F314+G314+H314+I314</f>
        <v>0</v>
      </c>
      <c r="E314" s="34">
        <f>D314</f>
        <v>0</v>
      </c>
      <c r="F314" s="46"/>
      <c r="G314" s="41"/>
      <c r="H314" s="34"/>
      <c r="I314" s="41"/>
    </row>
    <row r="315" spans="1:9" s="97" customFormat="1" ht="14.25" x14ac:dyDescent="0.2">
      <c r="A315" s="50">
        <v>2</v>
      </c>
      <c r="B315" s="95">
        <v>102</v>
      </c>
      <c r="C315" s="96" t="s">
        <v>161</v>
      </c>
      <c r="D315" s="71">
        <f t="shared" si="13"/>
        <v>2678426400</v>
      </c>
      <c r="E315" s="29">
        <f t="shared" si="14"/>
        <v>2678426400</v>
      </c>
      <c r="F315" s="71">
        <f>F316</f>
        <v>2678426400</v>
      </c>
      <c r="G315" s="71"/>
      <c r="H315" s="29"/>
      <c r="I315" s="71"/>
    </row>
    <row r="316" spans="1:9" s="97" customFormat="1" ht="14.25" x14ac:dyDescent="0.2">
      <c r="A316" s="69"/>
      <c r="B316" s="95">
        <v>7000</v>
      </c>
      <c r="C316" s="96" t="s">
        <v>112</v>
      </c>
      <c r="D316" s="71">
        <f t="shared" si="13"/>
        <v>2678426400</v>
      </c>
      <c r="E316" s="29">
        <f t="shared" si="14"/>
        <v>2678426400</v>
      </c>
      <c r="F316" s="71">
        <f>F317+F318</f>
        <v>2678426400</v>
      </c>
      <c r="G316" s="71"/>
      <c r="H316" s="29"/>
      <c r="I316" s="71"/>
    </row>
    <row r="317" spans="1:9" s="101" customFormat="1" ht="15" x14ac:dyDescent="0.25">
      <c r="A317" s="92"/>
      <c r="B317" s="99">
        <v>7012</v>
      </c>
      <c r="C317" s="100" t="s">
        <v>114</v>
      </c>
      <c r="D317" s="46">
        <f t="shared" si="13"/>
        <v>0</v>
      </c>
      <c r="E317" s="34">
        <f t="shared" si="14"/>
        <v>0</v>
      </c>
      <c r="F317" s="46"/>
      <c r="G317" s="41"/>
      <c r="H317" s="34"/>
      <c r="I317" s="41"/>
    </row>
    <row r="318" spans="1:9" s="101" customFormat="1" ht="15" x14ac:dyDescent="0.25">
      <c r="A318" s="92"/>
      <c r="B318" s="99">
        <v>7017</v>
      </c>
      <c r="C318" s="100" t="s">
        <v>150</v>
      </c>
      <c r="D318" s="46">
        <f t="shared" ref="D318" si="15">F318+G318+H318+I318</f>
        <v>2678426400</v>
      </c>
      <c r="E318" s="34">
        <f t="shared" si="14"/>
        <v>2678426400</v>
      </c>
      <c r="F318" s="46">
        <v>2678426400</v>
      </c>
      <c r="G318" s="41"/>
      <c r="H318" s="34"/>
      <c r="I318" s="41"/>
    </row>
    <row r="319" spans="1:9" s="97" customFormat="1" ht="14.25" x14ac:dyDescent="0.2">
      <c r="A319" s="69" t="s">
        <v>162</v>
      </c>
      <c r="B319" s="122"/>
      <c r="C319" s="123" t="s">
        <v>163</v>
      </c>
      <c r="D319" s="71"/>
      <c r="E319" s="29"/>
      <c r="F319" s="71"/>
      <c r="G319" s="71"/>
      <c r="H319" s="29"/>
      <c r="I319" s="71"/>
    </row>
    <row r="320" spans="1:9" s="97" customFormat="1" ht="14.25" x14ac:dyDescent="0.2">
      <c r="A320" s="69" t="s">
        <v>169</v>
      </c>
      <c r="B320" s="122">
        <v>341</v>
      </c>
      <c r="C320" s="123" t="s">
        <v>170</v>
      </c>
      <c r="D320" s="71">
        <f t="shared" ref="D320:D330" si="16">F320+G320+H320+I320</f>
        <v>87316497</v>
      </c>
      <c r="E320" s="29">
        <f t="shared" ref="E320:E330" si="17">D320</f>
        <v>87316497</v>
      </c>
      <c r="F320" s="71">
        <f>F321+F323+F325+F327+F329+F333+F337+F341+F343+F345</f>
        <v>87316497</v>
      </c>
      <c r="G320" s="71"/>
      <c r="H320" s="29"/>
      <c r="I320" s="71"/>
    </row>
    <row r="321" spans="1:9" s="97" customFormat="1" ht="14.25" x14ac:dyDescent="0.2">
      <c r="A321" s="69"/>
      <c r="B321" s="122">
        <v>6100</v>
      </c>
      <c r="C321" s="123" t="s">
        <v>58</v>
      </c>
      <c r="D321" s="71">
        <f t="shared" si="16"/>
        <v>2200000</v>
      </c>
      <c r="E321" s="29">
        <f t="shared" si="17"/>
        <v>2200000</v>
      </c>
      <c r="F321" s="71">
        <f>F322</f>
        <v>2200000</v>
      </c>
      <c r="G321" s="71"/>
      <c r="H321" s="29"/>
      <c r="I321" s="71"/>
    </row>
    <row r="322" spans="1:9" s="101" customFormat="1" ht="15" x14ac:dyDescent="0.25">
      <c r="A322" s="92"/>
      <c r="B322" s="99">
        <v>6149</v>
      </c>
      <c r="C322" s="100" t="s">
        <v>133</v>
      </c>
      <c r="D322" s="46">
        <f t="shared" si="16"/>
        <v>2200000</v>
      </c>
      <c r="E322" s="34">
        <f t="shared" si="17"/>
        <v>2200000</v>
      </c>
      <c r="F322" s="46">
        <v>2200000</v>
      </c>
      <c r="G322" s="46"/>
      <c r="H322" s="34"/>
      <c r="I322" s="46"/>
    </row>
    <row r="323" spans="1:9" s="97" customFormat="1" ht="14.25" x14ac:dyDescent="0.2">
      <c r="A323" s="69"/>
      <c r="B323" s="122">
        <v>6200</v>
      </c>
      <c r="C323" s="123" t="s">
        <v>171</v>
      </c>
      <c r="D323" s="71">
        <f t="shared" si="16"/>
        <v>8642000</v>
      </c>
      <c r="E323" s="29">
        <f t="shared" si="17"/>
        <v>8642000</v>
      </c>
      <c r="F323" s="71">
        <f>F324</f>
        <v>8642000</v>
      </c>
      <c r="G323" s="71"/>
      <c r="H323" s="29"/>
      <c r="I323" s="71"/>
    </row>
    <row r="324" spans="1:9" s="101" customFormat="1" ht="15" x14ac:dyDescent="0.25">
      <c r="A324" s="92"/>
      <c r="B324" s="99">
        <v>6201</v>
      </c>
      <c r="C324" s="100" t="s">
        <v>135</v>
      </c>
      <c r="D324" s="46">
        <f t="shared" si="16"/>
        <v>8642000</v>
      </c>
      <c r="E324" s="34">
        <f t="shared" si="17"/>
        <v>8642000</v>
      </c>
      <c r="F324" s="46">
        <v>8642000</v>
      </c>
      <c r="G324" s="46"/>
      <c r="H324" s="34"/>
      <c r="I324" s="46"/>
    </row>
    <row r="325" spans="1:9" s="97" customFormat="1" ht="14.25" x14ac:dyDescent="0.2">
      <c r="A325" s="69"/>
      <c r="B325" s="122">
        <v>6250</v>
      </c>
      <c r="C325" s="123" t="s">
        <v>63</v>
      </c>
      <c r="D325" s="71">
        <f t="shared" si="16"/>
        <v>40843000</v>
      </c>
      <c r="E325" s="29">
        <f t="shared" si="17"/>
        <v>40843000</v>
      </c>
      <c r="F325" s="71">
        <f>F326</f>
        <v>40843000</v>
      </c>
      <c r="G325" s="71"/>
      <c r="H325" s="29"/>
      <c r="I325" s="71"/>
    </row>
    <row r="326" spans="1:9" s="101" customFormat="1" ht="15" x14ac:dyDescent="0.25">
      <c r="A326" s="92"/>
      <c r="B326" s="99">
        <v>6299</v>
      </c>
      <c r="C326" s="100" t="s">
        <v>64</v>
      </c>
      <c r="D326" s="46">
        <f t="shared" si="16"/>
        <v>40843000</v>
      </c>
      <c r="E326" s="34">
        <f t="shared" si="17"/>
        <v>40843000</v>
      </c>
      <c r="F326" s="46">
        <v>40843000</v>
      </c>
      <c r="G326" s="46"/>
      <c r="H326" s="34"/>
      <c r="I326" s="46"/>
    </row>
    <row r="327" spans="1:9" s="97" customFormat="1" ht="14.25" x14ac:dyDescent="0.2">
      <c r="A327" s="69"/>
      <c r="B327" s="95">
        <v>6500</v>
      </c>
      <c r="C327" s="96" t="s">
        <v>72</v>
      </c>
      <c r="D327" s="71">
        <f t="shared" si="16"/>
        <v>3584897</v>
      </c>
      <c r="E327" s="29">
        <f t="shared" si="17"/>
        <v>3584897</v>
      </c>
      <c r="F327" s="71">
        <f>F328</f>
        <v>3584897</v>
      </c>
      <c r="G327" s="71"/>
      <c r="H327" s="29"/>
      <c r="I327" s="71"/>
    </row>
    <row r="328" spans="1:9" s="101" customFormat="1" ht="15" x14ac:dyDescent="0.25">
      <c r="A328" s="92"/>
      <c r="B328" s="99">
        <v>6503</v>
      </c>
      <c r="C328" s="100" t="s">
        <v>75</v>
      </c>
      <c r="D328" s="46">
        <f t="shared" si="16"/>
        <v>3584897</v>
      </c>
      <c r="E328" s="34">
        <f t="shared" si="17"/>
        <v>3584897</v>
      </c>
      <c r="F328" s="46">
        <v>3584897</v>
      </c>
      <c r="G328" s="46"/>
      <c r="H328" s="34"/>
      <c r="I328" s="46"/>
    </row>
    <row r="329" spans="1:9" s="119" customFormat="1" ht="15" x14ac:dyDescent="0.25">
      <c r="A329" s="118"/>
      <c r="B329" s="95">
        <v>6550</v>
      </c>
      <c r="C329" s="96" t="s">
        <v>78</v>
      </c>
      <c r="D329" s="71">
        <f t="shared" si="16"/>
        <v>14739800</v>
      </c>
      <c r="E329" s="29">
        <f t="shared" si="17"/>
        <v>14739800</v>
      </c>
      <c r="F329" s="36">
        <f>F330+F331+F332</f>
        <v>14739800</v>
      </c>
      <c r="G329" s="36"/>
      <c r="H329" s="36"/>
      <c r="I329" s="36"/>
    </row>
    <row r="330" spans="1:9" s="117" customFormat="1" ht="15" x14ac:dyDescent="0.25">
      <c r="A330" s="116"/>
      <c r="B330" s="99">
        <v>6551</v>
      </c>
      <c r="C330" s="100" t="s">
        <v>79</v>
      </c>
      <c r="D330" s="46">
        <f t="shared" si="16"/>
        <v>8529800</v>
      </c>
      <c r="E330" s="34">
        <f t="shared" si="17"/>
        <v>8529800</v>
      </c>
      <c r="F330" s="46">
        <v>8529800</v>
      </c>
      <c r="G330" s="41"/>
      <c r="H330" s="34"/>
      <c r="I330" s="41"/>
    </row>
    <row r="331" spans="1:9" s="117" customFormat="1" ht="15" x14ac:dyDescent="0.25">
      <c r="A331" s="116"/>
      <c r="B331" s="99">
        <v>6552</v>
      </c>
      <c r="C331" s="100" t="s">
        <v>136</v>
      </c>
      <c r="D331" s="46">
        <f>F331+G331+H331+I331</f>
        <v>250000</v>
      </c>
      <c r="E331" s="34">
        <f>D331</f>
        <v>250000</v>
      </c>
      <c r="F331" s="46">
        <v>250000</v>
      </c>
      <c r="G331" s="41"/>
      <c r="H331" s="34"/>
      <c r="I331" s="41"/>
    </row>
    <row r="332" spans="1:9" s="117" customFormat="1" ht="15" x14ac:dyDescent="0.25">
      <c r="A332" s="116"/>
      <c r="B332" s="99">
        <v>6599</v>
      </c>
      <c r="C332" s="100" t="s">
        <v>64</v>
      </c>
      <c r="D332" s="46">
        <f t="shared" ref="D332:D337" si="18">F332+G332+H332+I332</f>
        <v>5960000</v>
      </c>
      <c r="E332" s="34">
        <f t="shared" ref="E332:E337" si="19">D332</f>
        <v>5960000</v>
      </c>
      <c r="F332" s="46">
        <v>5960000</v>
      </c>
      <c r="G332" s="41"/>
      <c r="H332" s="34"/>
      <c r="I332" s="41"/>
    </row>
    <row r="333" spans="1:9" s="97" customFormat="1" ht="14.25" x14ac:dyDescent="0.2">
      <c r="A333" s="69"/>
      <c r="B333" s="95">
        <v>6700</v>
      </c>
      <c r="C333" s="103" t="s">
        <v>93</v>
      </c>
      <c r="D333" s="71">
        <f t="shared" si="18"/>
        <v>4520000</v>
      </c>
      <c r="E333" s="29">
        <f t="shared" si="19"/>
        <v>4520000</v>
      </c>
      <c r="F333" s="71">
        <f>SUM(F334:F336)</f>
        <v>4520000</v>
      </c>
      <c r="G333" s="71"/>
      <c r="H333" s="29"/>
      <c r="I333" s="71"/>
    </row>
    <row r="334" spans="1:9" s="101" customFormat="1" ht="15" x14ac:dyDescent="0.25">
      <c r="A334" s="92"/>
      <c r="B334" s="99">
        <v>6701</v>
      </c>
      <c r="C334" s="104" t="s">
        <v>94</v>
      </c>
      <c r="D334" s="46">
        <f t="shared" si="18"/>
        <v>800000</v>
      </c>
      <c r="E334" s="34">
        <f t="shared" si="19"/>
        <v>800000</v>
      </c>
      <c r="F334" s="46">
        <v>800000</v>
      </c>
      <c r="G334" s="46"/>
      <c r="H334" s="34"/>
      <c r="I334" s="46"/>
    </row>
    <row r="335" spans="1:9" s="101" customFormat="1" ht="15" x14ac:dyDescent="0.25">
      <c r="A335" s="92"/>
      <c r="B335" s="99">
        <v>6702</v>
      </c>
      <c r="C335" s="104" t="s">
        <v>95</v>
      </c>
      <c r="D335" s="46">
        <f t="shared" si="18"/>
        <v>3230000</v>
      </c>
      <c r="E335" s="34">
        <f t="shared" si="19"/>
        <v>3230000</v>
      </c>
      <c r="F335" s="46">
        <v>3230000</v>
      </c>
      <c r="G335" s="46"/>
      <c r="H335" s="34"/>
      <c r="I335" s="46"/>
    </row>
    <row r="336" spans="1:9" s="101" customFormat="1" ht="15" x14ac:dyDescent="0.25">
      <c r="A336" s="92"/>
      <c r="B336" s="99">
        <v>6749</v>
      </c>
      <c r="C336" s="104" t="s">
        <v>64</v>
      </c>
      <c r="D336" s="46">
        <f t="shared" si="18"/>
        <v>490000</v>
      </c>
      <c r="E336" s="34">
        <f t="shared" si="19"/>
        <v>490000</v>
      </c>
      <c r="F336" s="46">
        <v>490000</v>
      </c>
      <c r="G336" s="46"/>
      <c r="H336" s="34"/>
      <c r="I336" s="46"/>
    </row>
    <row r="337" spans="1:9" s="97" customFormat="1" ht="14.25" x14ac:dyDescent="0.2">
      <c r="A337" s="69"/>
      <c r="B337" s="95">
        <v>6750</v>
      </c>
      <c r="C337" s="103" t="s">
        <v>98</v>
      </c>
      <c r="D337" s="71">
        <f t="shared" si="18"/>
        <v>1990000</v>
      </c>
      <c r="E337" s="29">
        <f t="shared" si="19"/>
        <v>1990000</v>
      </c>
      <c r="F337" s="71">
        <f>SUM(F338:F340)</f>
        <v>1990000</v>
      </c>
      <c r="G337" s="71"/>
      <c r="H337" s="29"/>
      <c r="I337" s="71"/>
    </row>
    <row r="338" spans="1:9" s="101" customFormat="1" ht="15" x14ac:dyDescent="0.25">
      <c r="A338" s="92"/>
      <c r="B338" s="106">
        <v>6751</v>
      </c>
      <c r="C338" s="107" t="s">
        <v>99</v>
      </c>
      <c r="D338" s="46"/>
      <c r="E338" s="34"/>
      <c r="F338" s="46">
        <v>500000</v>
      </c>
      <c r="G338" s="46"/>
      <c r="H338" s="34"/>
      <c r="I338" s="46"/>
    </row>
    <row r="339" spans="1:9" s="101" customFormat="1" ht="15" x14ac:dyDescent="0.25">
      <c r="A339" s="92"/>
      <c r="B339" s="99">
        <v>6757</v>
      </c>
      <c r="C339" s="104" t="s">
        <v>138</v>
      </c>
      <c r="D339" s="46">
        <f t="shared" ref="D339:D342" si="20">F339+G339+H339+I339</f>
        <v>490000</v>
      </c>
      <c r="E339" s="34">
        <f t="shared" ref="E339:E342" si="21">D339</f>
        <v>490000</v>
      </c>
      <c r="F339" s="46">
        <v>490000</v>
      </c>
      <c r="G339" s="46"/>
      <c r="H339" s="34"/>
      <c r="I339" s="46"/>
    </row>
    <row r="340" spans="1:9" s="101" customFormat="1" ht="15" x14ac:dyDescent="0.25">
      <c r="A340" s="92"/>
      <c r="B340" s="99">
        <v>6758</v>
      </c>
      <c r="C340" s="104" t="s">
        <v>101</v>
      </c>
      <c r="D340" s="46">
        <f t="shared" si="20"/>
        <v>1000000</v>
      </c>
      <c r="E340" s="34">
        <f t="shared" si="21"/>
        <v>1000000</v>
      </c>
      <c r="F340" s="46">
        <v>1000000</v>
      </c>
      <c r="G340" s="46"/>
      <c r="H340" s="34"/>
      <c r="I340" s="46"/>
    </row>
    <row r="341" spans="1:9" s="97" customFormat="1" ht="25.5" x14ac:dyDescent="0.2">
      <c r="A341" s="69"/>
      <c r="B341" s="95">
        <v>6900</v>
      </c>
      <c r="C341" s="103" t="s">
        <v>105</v>
      </c>
      <c r="D341" s="71">
        <f t="shared" si="20"/>
        <v>250000</v>
      </c>
      <c r="E341" s="29">
        <f t="shared" si="21"/>
        <v>250000</v>
      </c>
      <c r="F341" s="71">
        <f>SUM(F342:F342)</f>
        <v>250000</v>
      </c>
      <c r="G341" s="71"/>
      <c r="H341" s="29"/>
      <c r="I341" s="71"/>
    </row>
    <row r="342" spans="1:9" s="101" customFormat="1" ht="15" x14ac:dyDescent="0.25">
      <c r="A342" s="92"/>
      <c r="B342" s="99">
        <v>6913</v>
      </c>
      <c r="C342" s="104" t="s">
        <v>109</v>
      </c>
      <c r="D342" s="46">
        <f t="shared" si="20"/>
        <v>250000</v>
      </c>
      <c r="E342" s="34">
        <f t="shared" si="21"/>
        <v>250000</v>
      </c>
      <c r="F342" s="46">
        <v>250000</v>
      </c>
      <c r="G342" s="46"/>
      <c r="H342" s="34"/>
      <c r="I342" s="46"/>
    </row>
    <row r="343" spans="1:9" s="97" customFormat="1" ht="14.25" x14ac:dyDescent="0.2">
      <c r="A343" s="69"/>
      <c r="B343" s="95">
        <v>6950</v>
      </c>
      <c r="C343" s="96" t="s">
        <v>148</v>
      </c>
      <c r="D343" s="71">
        <f>F343+G343+H343+I343</f>
        <v>670000</v>
      </c>
      <c r="E343" s="29">
        <f>D343</f>
        <v>670000</v>
      </c>
      <c r="F343" s="71">
        <f>F344</f>
        <v>670000</v>
      </c>
      <c r="G343" s="71"/>
      <c r="H343" s="29"/>
      <c r="I343" s="71"/>
    </row>
    <row r="344" spans="1:9" s="101" customFormat="1" ht="15" x14ac:dyDescent="0.25">
      <c r="A344" s="92"/>
      <c r="B344" s="99">
        <v>6951</v>
      </c>
      <c r="C344" s="100" t="s">
        <v>139</v>
      </c>
      <c r="D344" s="46">
        <f>F344+G344+H344+I344</f>
        <v>670000</v>
      </c>
      <c r="E344" s="34">
        <f>D344</f>
        <v>670000</v>
      </c>
      <c r="F344" s="46">
        <v>670000</v>
      </c>
      <c r="G344" s="46"/>
      <c r="H344" s="34"/>
      <c r="I344" s="46"/>
    </row>
    <row r="345" spans="1:9" s="97" customFormat="1" ht="14.25" x14ac:dyDescent="0.2">
      <c r="A345" s="69"/>
      <c r="B345" s="95">
        <v>7750</v>
      </c>
      <c r="C345" s="96" t="s">
        <v>64</v>
      </c>
      <c r="D345" s="71">
        <f t="shared" ref="D345:D348" si="22">F345+G345+H345+I345</f>
        <v>9876800</v>
      </c>
      <c r="E345" s="29">
        <f t="shared" ref="E345:E348" si="23">D345</f>
        <v>9876800</v>
      </c>
      <c r="F345" s="71">
        <f>F346+F347+F348</f>
        <v>9876800</v>
      </c>
      <c r="G345" s="71"/>
      <c r="H345" s="29"/>
      <c r="I345" s="29"/>
    </row>
    <row r="346" spans="1:9" s="101" customFormat="1" ht="15" x14ac:dyDescent="0.25">
      <c r="A346" s="92"/>
      <c r="B346" s="99">
        <v>7756</v>
      </c>
      <c r="C346" s="100" t="s">
        <v>117</v>
      </c>
      <c r="D346" s="46">
        <f t="shared" si="22"/>
        <v>7283200</v>
      </c>
      <c r="E346" s="34">
        <f t="shared" si="23"/>
        <v>7283200</v>
      </c>
      <c r="F346" s="46">
        <v>7283200</v>
      </c>
      <c r="G346" s="46"/>
      <c r="H346" s="34"/>
      <c r="I346" s="46"/>
    </row>
    <row r="347" spans="1:9" s="101" customFormat="1" ht="15" x14ac:dyDescent="0.25">
      <c r="A347" s="92"/>
      <c r="B347" s="99">
        <v>7761</v>
      </c>
      <c r="C347" s="100" t="s">
        <v>119</v>
      </c>
      <c r="D347" s="46">
        <f t="shared" si="22"/>
        <v>2191000</v>
      </c>
      <c r="E347" s="34">
        <f t="shared" si="23"/>
        <v>2191000</v>
      </c>
      <c r="F347" s="46">
        <v>2191000</v>
      </c>
      <c r="G347" s="46"/>
      <c r="H347" s="34"/>
      <c r="I347" s="46"/>
    </row>
    <row r="348" spans="1:9" s="101" customFormat="1" ht="15" x14ac:dyDescent="0.25">
      <c r="A348" s="92"/>
      <c r="B348" s="99">
        <v>7799</v>
      </c>
      <c r="C348" s="100" t="s">
        <v>120</v>
      </c>
      <c r="D348" s="46">
        <f t="shared" si="22"/>
        <v>402600</v>
      </c>
      <c r="E348" s="34">
        <f t="shared" si="23"/>
        <v>402600</v>
      </c>
      <c r="F348" s="46">
        <v>402600</v>
      </c>
      <c r="G348" s="46"/>
      <c r="H348" s="34"/>
      <c r="I348" s="46"/>
    </row>
    <row r="349" spans="1:9" s="101" customFormat="1" ht="15" hidden="1" x14ac:dyDescent="0.25">
      <c r="A349" s="69" t="s">
        <v>173</v>
      </c>
      <c r="B349" s="99">
        <v>103</v>
      </c>
      <c r="C349" s="123" t="s">
        <v>172</v>
      </c>
      <c r="D349" s="46"/>
      <c r="E349" s="34"/>
      <c r="F349" s="46"/>
      <c r="G349" s="46"/>
      <c r="H349" s="34"/>
      <c r="I349" s="46"/>
    </row>
    <row r="350" spans="1:9" s="97" customFormat="1" ht="14.25" hidden="1" x14ac:dyDescent="0.2">
      <c r="A350" s="69"/>
      <c r="B350" s="95">
        <v>6000</v>
      </c>
      <c r="C350" s="96" t="s">
        <v>53</v>
      </c>
      <c r="D350" s="71">
        <f t="shared" ref="D350:D351" si="24">F350+G350+H350+I350</f>
        <v>0</v>
      </c>
      <c r="E350" s="29">
        <f t="shared" ref="E350:E351" si="25">D350</f>
        <v>0</v>
      </c>
      <c r="F350" s="71">
        <v>0</v>
      </c>
      <c r="G350" s="71"/>
      <c r="H350" s="29"/>
      <c r="I350" s="29"/>
    </row>
    <row r="351" spans="1:9" s="101" customFormat="1" ht="15" hidden="1" x14ac:dyDescent="0.25">
      <c r="A351" s="92"/>
      <c r="B351" s="99">
        <v>6001</v>
      </c>
      <c r="C351" s="100" t="s">
        <v>54</v>
      </c>
      <c r="D351" s="46">
        <f t="shared" si="24"/>
        <v>0</v>
      </c>
      <c r="E351" s="34">
        <f t="shared" si="25"/>
        <v>0</v>
      </c>
      <c r="F351" s="41"/>
      <c r="G351" s="46"/>
      <c r="H351" s="46"/>
      <c r="I351" s="46"/>
    </row>
    <row r="352" spans="1:9" s="101" customFormat="1" ht="15" x14ac:dyDescent="0.25">
      <c r="A352" s="92"/>
      <c r="B352" s="99"/>
      <c r="C352" s="100"/>
      <c r="D352" s="46"/>
      <c r="E352" s="34"/>
      <c r="F352" s="46"/>
      <c r="G352" s="46"/>
      <c r="H352" s="34"/>
      <c r="I352" s="46"/>
    </row>
    <row r="353" spans="1:9" s="97" customFormat="1" ht="20.25" customHeight="1" x14ac:dyDescent="0.2">
      <c r="A353" s="138"/>
      <c r="B353" s="139"/>
      <c r="C353" s="140" t="s">
        <v>175</v>
      </c>
      <c r="D353" s="141">
        <f t="shared" ref="D353" si="26">F353+G353+H353+I353</f>
        <v>18100499870</v>
      </c>
      <c r="E353" s="142">
        <f t="shared" ref="E353" si="27">D353</f>
        <v>18100499870</v>
      </c>
      <c r="F353" s="141">
        <f>F43+F350+F320</f>
        <v>18100499870</v>
      </c>
      <c r="G353" s="141"/>
      <c r="H353" s="141"/>
      <c r="I353" s="141"/>
    </row>
    <row r="355" spans="1:9" s="126" customFormat="1" x14ac:dyDescent="0.25">
      <c r="A355" s="1"/>
      <c r="B355" s="1"/>
      <c r="C355" s="156"/>
      <c r="D355" s="156"/>
      <c r="E355" s="130"/>
      <c r="F355" s="125"/>
      <c r="G355" s="130"/>
      <c r="H355" s="130"/>
      <c r="I355" s="130"/>
    </row>
    <row r="356" spans="1:9" x14ac:dyDescent="0.25">
      <c r="C356" s="147"/>
      <c r="D356" s="147"/>
      <c r="E356" s="129"/>
      <c r="F356" s="128"/>
      <c r="G356" s="129"/>
      <c r="H356" s="129"/>
      <c r="I356" s="129"/>
    </row>
    <row r="357" spans="1:9" x14ac:dyDescent="0.25">
      <c r="C357" s="129"/>
      <c r="D357" s="129"/>
      <c r="E357" s="129"/>
      <c r="F357" s="129"/>
      <c r="G357" s="129"/>
      <c r="H357" s="129"/>
      <c r="I357" s="129"/>
    </row>
  </sheetData>
  <mergeCells count="26">
    <mergeCell ref="B3:D3"/>
    <mergeCell ref="B4:C4"/>
    <mergeCell ref="A5:I5"/>
    <mergeCell ref="A6:I6"/>
    <mergeCell ref="A7:I7"/>
    <mergeCell ref="A8:I8"/>
    <mergeCell ref="A10:A11"/>
    <mergeCell ref="B10:C11"/>
    <mergeCell ref="D10:D11"/>
    <mergeCell ref="E10:E11"/>
    <mergeCell ref="C356:D356"/>
    <mergeCell ref="F10:F11"/>
    <mergeCell ref="E2:I4"/>
    <mergeCell ref="E1:I1"/>
    <mergeCell ref="B26:C26"/>
    <mergeCell ref="B28:C28"/>
    <mergeCell ref="B37:C37"/>
    <mergeCell ref="B38:C38"/>
    <mergeCell ref="B43:C43"/>
    <mergeCell ref="C355:D355"/>
    <mergeCell ref="B13:C13"/>
    <mergeCell ref="B18:C18"/>
    <mergeCell ref="B20:C20"/>
    <mergeCell ref="B21:C21"/>
    <mergeCell ref="B22:C22"/>
    <mergeCell ref="B23:C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Biểu 04TH</vt:lpstr>
      <vt:lpstr>Bieu 04 VPS</vt:lpstr>
      <vt:lpstr>Sheet3</vt:lpstr>
    </vt:vector>
  </TitlesOfParts>
  <Company>NU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c:creator>
  <cp:lastModifiedBy>ASUS-H110M-D</cp:lastModifiedBy>
  <dcterms:created xsi:type="dcterms:W3CDTF">2020-09-07T01:40:46Z</dcterms:created>
  <dcterms:modified xsi:type="dcterms:W3CDTF">2021-06-10T09:40:31Z</dcterms:modified>
</cp:coreProperties>
</file>